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lpineda\Documents\JOSÉ LUNA GÁLVEZ\Página Wb\Presentaciones\Regiones\Ica\"/>
    </mc:Choice>
  </mc:AlternateContent>
  <xr:revisionPtr revIDLastSave="0" documentId="8_{7AD428DC-2738-4F19-8141-28A63FDCDB80}" xr6:coauthVersionLast="47" xr6:coauthVersionMax="47" xr10:uidLastSave="{00000000-0000-0000-0000-000000000000}"/>
  <bookViews>
    <workbookView xWindow="-120" yWindow="-120" windowWidth="24240" windowHeight="13140" firstSheet="1" activeTab="11" xr2:uid="{00000000-000D-0000-FFFF-FFFF00000000}"/>
  </bookViews>
  <sheets>
    <sheet name="FMTO 01" sheetId="1" r:id="rId1"/>
    <sheet name="FMTO 02" sheetId="2" r:id="rId2"/>
    <sheet name="FMTO 03" sheetId="4" r:id="rId3"/>
    <sheet name="FMTO 04" sheetId="5" r:id="rId4"/>
    <sheet name="FMTO 05" sheetId="3" r:id="rId5"/>
    <sheet name="FMTO 06" sheetId="6" r:id="rId6"/>
    <sheet name="FMTO 07" sheetId="8" r:id="rId7"/>
    <sheet name="FMTO 08" sheetId="9" r:id="rId8"/>
    <sheet name="FMTO 09" sheetId="12" r:id="rId9"/>
    <sheet name="FMTO 10 " sheetId="7" r:id="rId10"/>
    <sheet name="FMTO 11" sheetId="11" r:id="rId11"/>
    <sheet name="FMTO 12" sheetId="10" r:id="rId12"/>
    <sheet name="Hoja1" sheetId="13" r:id="rId1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04" i="5" l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J6" i="1"/>
  <c r="O16" i="4" l="1"/>
  <c r="O17" i="4"/>
  <c r="O18" i="4"/>
  <c r="M14" i="4"/>
  <c r="M15" i="4"/>
  <c r="O15" i="4" s="1"/>
  <c r="M11" i="4"/>
  <c r="M12" i="4"/>
  <c r="M13" i="4"/>
  <c r="M7" i="4"/>
  <c r="M8" i="4"/>
  <c r="M9" i="4"/>
  <c r="M10" i="4"/>
  <c r="M6" i="4"/>
  <c r="H7" i="4"/>
  <c r="O7" i="4" s="1"/>
  <c r="H8" i="4"/>
  <c r="O8" i="4" s="1"/>
  <c r="H9" i="4"/>
  <c r="H10" i="4"/>
  <c r="O10" i="4" s="1"/>
  <c r="H11" i="4"/>
  <c r="O11" i="4" s="1"/>
  <c r="H12" i="4"/>
  <c r="O12" i="4" s="1"/>
  <c r="H13" i="4"/>
  <c r="H14" i="4"/>
  <c r="O14" i="4" s="1"/>
  <c r="H6" i="4"/>
  <c r="O6" i="4" s="1"/>
  <c r="D19" i="4"/>
  <c r="E19" i="4"/>
  <c r="F19" i="4"/>
  <c r="G19" i="4"/>
  <c r="I19" i="4"/>
  <c r="J19" i="4"/>
  <c r="K19" i="4"/>
  <c r="L19" i="4"/>
  <c r="N19" i="4"/>
  <c r="C19" i="4"/>
  <c r="I36" i="3"/>
  <c r="H36" i="3"/>
  <c r="G36" i="3"/>
  <c r="C36" i="3"/>
  <c r="D36" i="3"/>
  <c r="E36" i="3" s="1"/>
  <c r="B36" i="3"/>
  <c r="N23" i="5"/>
  <c r="Q23" i="5" s="1"/>
  <c r="N22" i="5"/>
  <c r="Q22" i="5" s="1"/>
  <c r="N21" i="5"/>
  <c r="Q21" i="5" s="1"/>
  <c r="E100" i="5"/>
  <c r="F96" i="5"/>
  <c r="D96" i="5"/>
  <c r="F92" i="5"/>
  <c r="E92" i="5"/>
  <c r="D92" i="5"/>
  <c r="H84" i="5"/>
  <c r="F84" i="5"/>
  <c r="D84" i="5"/>
  <c r="F80" i="5"/>
  <c r="D80" i="5"/>
  <c r="F76" i="5"/>
  <c r="F68" i="5"/>
  <c r="D68" i="5"/>
  <c r="F64" i="5"/>
  <c r="D64" i="5"/>
  <c r="F60" i="5"/>
  <c r="D60" i="5"/>
  <c r="F56" i="5"/>
  <c r="D56" i="5"/>
  <c r="F48" i="5"/>
  <c r="D48" i="5"/>
  <c r="F44" i="5"/>
  <c r="D44" i="5"/>
  <c r="F40" i="5"/>
  <c r="D40" i="5"/>
  <c r="D36" i="5"/>
  <c r="F36" i="5"/>
  <c r="F32" i="5"/>
  <c r="D32" i="5"/>
  <c r="F24" i="5"/>
  <c r="E24" i="5"/>
  <c r="F8" i="5"/>
  <c r="L105" i="5"/>
  <c r="L108" i="5" s="1"/>
  <c r="L106" i="5"/>
  <c r="L107" i="5"/>
  <c r="H106" i="5"/>
  <c r="H107" i="5"/>
  <c r="F106" i="5"/>
  <c r="F107" i="5"/>
  <c r="E106" i="5"/>
  <c r="E107" i="5"/>
  <c r="D106" i="5"/>
  <c r="I106" i="5" s="1"/>
  <c r="D107" i="5"/>
  <c r="I107" i="5" s="1"/>
  <c r="G105" i="5"/>
  <c r="H105" i="5"/>
  <c r="H108" i="5" s="1"/>
  <c r="E105" i="5"/>
  <c r="E108" i="5" s="1"/>
  <c r="F105" i="5"/>
  <c r="F108" i="5" s="1"/>
  <c r="D105" i="5"/>
  <c r="I105" i="5" s="1"/>
  <c r="I108" i="5" s="1"/>
  <c r="D108" i="5" l="1"/>
  <c r="O9" i="4"/>
  <c r="J36" i="3"/>
  <c r="H19" i="4"/>
  <c r="O13" i="4"/>
  <c r="M19" i="4"/>
  <c r="I5" i="5"/>
  <c r="D8" i="5"/>
  <c r="J10" i="1"/>
  <c r="J14" i="1"/>
  <c r="J15" i="1"/>
  <c r="J16" i="1"/>
  <c r="J19" i="1"/>
  <c r="O19" i="4" l="1"/>
  <c r="R14" i="2"/>
  <c r="R9" i="2"/>
  <c r="R10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15" i="2" s="1"/>
  <c r="D22" i="2"/>
  <c r="R13" i="2" l="1"/>
  <c r="R21" i="2"/>
  <c r="R12" i="2"/>
  <c r="R20" i="2"/>
  <c r="P13" i="4"/>
  <c r="P6" i="4"/>
  <c r="R16" i="2"/>
  <c r="P16" i="4"/>
  <c r="P14" i="4"/>
  <c r="P11" i="4"/>
  <c r="P9" i="4"/>
  <c r="P12" i="4"/>
  <c r="P8" i="4"/>
  <c r="P15" i="4"/>
  <c r="P7" i="4"/>
  <c r="P10" i="4"/>
  <c r="R5" i="2"/>
  <c r="R19" i="2"/>
  <c r="R8" i="2"/>
  <c r="R18" i="2"/>
  <c r="R7" i="2"/>
  <c r="R17" i="2"/>
  <c r="R6" i="2"/>
  <c r="R11" i="2"/>
  <c r="L8" i="5"/>
  <c r="L96" i="5"/>
  <c r="L92" i="5"/>
  <c r="L88" i="5"/>
  <c r="L84" i="5"/>
  <c r="L76" i="5"/>
  <c r="L64" i="5"/>
  <c r="N76" i="5"/>
  <c r="L44" i="5"/>
  <c r="L40" i="5"/>
  <c r="I103" i="5"/>
  <c r="I102" i="5"/>
  <c r="I101" i="5"/>
  <c r="N103" i="5"/>
  <c r="N102" i="5"/>
  <c r="N101" i="5"/>
  <c r="N95" i="5"/>
  <c r="N94" i="5"/>
  <c r="N93" i="5"/>
  <c r="N99" i="5"/>
  <c r="N98" i="5"/>
  <c r="N97" i="5"/>
  <c r="N91" i="5"/>
  <c r="N92" i="5" s="1"/>
  <c r="N90" i="5"/>
  <c r="N89" i="5"/>
  <c r="N87" i="5"/>
  <c r="N86" i="5"/>
  <c r="N85" i="5"/>
  <c r="N83" i="5"/>
  <c r="N82" i="5"/>
  <c r="N81" i="5"/>
  <c r="N79" i="5"/>
  <c r="N78" i="5"/>
  <c r="N77" i="5"/>
  <c r="N75" i="5"/>
  <c r="N74" i="5"/>
  <c r="N73" i="5"/>
  <c r="P103" i="5"/>
  <c r="P102" i="5"/>
  <c r="P101" i="5"/>
  <c r="P99" i="5"/>
  <c r="P98" i="5"/>
  <c r="P97" i="5"/>
  <c r="P95" i="5"/>
  <c r="P94" i="5"/>
  <c r="P93" i="5"/>
  <c r="P91" i="5"/>
  <c r="P90" i="5"/>
  <c r="P89" i="5"/>
  <c r="P87" i="5"/>
  <c r="P86" i="5"/>
  <c r="P85" i="5"/>
  <c r="P83" i="5"/>
  <c r="P82" i="5"/>
  <c r="P81" i="5"/>
  <c r="P79" i="5"/>
  <c r="P78" i="5"/>
  <c r="P77" i="5"/>
  <c r="P75" i="5"/>
  <c r="P74" i="5"/>
  <c r="P73" i="5"/>
  <c r="P71" i="5"/>
  <c r="Q71" i="5" s="1"/>
  <c r="P70" i="5"/>
  <c r="Q70" i="5" s="1"/>
  <c r="P69" i="5"/>
  <c r="N71" i="5"/>
  <c r="N70" i="5"/>
  <c r="N69" i="5"/>
  <c r="N67" i="5"/>
  <c r="N66" i="5"/>
  <c r="N65" i="5"/>
  <c r="N63" i="5"/>
  <c r="N62" i="5"/>
  <c r="N61" i="5"/>
  <c r="N59" i="5"/>
  <c r="N58" i="5"/>
  <c r="N57" i="5"/>
  <c r="N55" i="5"/>
  <c r="N54" i="5"/>
  <c r="N53" i="5"/>
  <c r="N51" i="5"/>
  <c r="N50" i="5"/>
  <c r="N49" i="5"/>
  <c r="N47" i="5"/>
  <c r="N46" i="5"/>
  <c r="N45" i="5"/>
  <c r="N43" i="5"/>
  <c r="N42" i="5"/>
  <c r="N41" i="5"/>
  <c r="N39" i="5"/>
  <c r="N38" i="5"/>
  <c r="N37" i="5"/>
  <c r="N35" i="5"/>
  <c r="N34" i="5"/>
  <c r="N33" i="5"/>
  <c r="N31" i="5"/>
  <c r="N30" i="5"/>
  <c r="N29" i="5"/>
  <c r="N7" i="5"/>
  <c r="N6" i="5"/>
  <c r="P67" i="5"/>
  <c r="Q67" i="5" s="1"/>
  <c r="P66" i="5"/>
  <c r="P65" i="5"/>
  <c r="P63" i="5"/>
  <c r="P62" i="5"/>
  <c r="P61" i="5"/>
  <c r="P59" i="5"/>
  <c r="P58" i="5"/>
  <c r="P57" i="5"/>
  <c r="P55" i="5"/>
  <c r="P54" i="5"/>
  <c r="P53" i="5"/>
  <c r="P51" i="5"/>
  <c r="P50" i="5"/>
  <c r="P49" i="5"/>
  <c r="P47" i="5"/>
  <c r="P46" i="5"/>
  <c r="P45" i="5"/>
  <c r="P43" i="5"/>
  <c r="Q43" i="5" s="1"/>
  <c r="P42" i="5"/>
  <c r="P41" i="5"/>
  <c r="P39" i="5"/>
  <c r="P38" i="5"/>
  <c r="P37" i="5"/>
  <c r="P35" i="5"/>
  <c r="P34" i="5"/>
  <c r="Q34" i="5" s="1"/>
  <c r="P31" i="5"/>
  <c r="P30" i="5"/>
  <c r="P29" i="5"/>
  <c r="P7" i="5"/>
  <c r="P6" i="5"/>
  <c r="P5" i="5"/>
  <c r="Q5" i="5" s="1"/>
  <c r="N5" i="5"/>
  <c r="I7" i="5"/>
  <c r="I6" i="5"/>
  <c r="I99" i="5"/>
  <c r="I98" i="5"/>
  <c r="I97" i="5"/>
  <c r="I95" i="5"/>
  <c r="I94" i="5"/>
  <c r="I93" i="5"/>
  <c r="I91" i="5"/>
  <c r="I90" i="5"/>
  <c r="I89" i="5"/>
  <c r="I87" i="5"/>
  <c r="I86" i="5"/>
  <c r="I85" i="5"/>
  <c r="I83" i="5"/>
  <c r="I84" i="5" s="1"/>
  <c r="I82" i="5"/>
  <c r="I81" i="5"/>
  <c r="I79" i="5"/>
  <c r="I78" i="5"/>
  <c r="I77" i="5"/>
  <c r="I75" i="5"/>
  <c r="I74" i="5"/>
  <c r="I73" i="5"/>
  <c r="I71" i="5"/>
  <c r="I70" i="5"/>
  <c r="I69" i="5"/>
  <c r="I67" i="5"/>
  <c r="I66" i="5"/>
  <c r="I65" i="5"/>
  <c r="I63" i="5"/>
  <c r="I62" i="5"/>
  <c r="I61" i="5"/>
  <c r="Q61" i="5" s="1"/>
  <c r="I59" i="5"/>
  <c r="I58" i="5"/>
  <c r="I57" i="5"/>
  <c r="I55" i="5"/>
  <c r="I54" i="5"/>
  <c r="I53" i="5"/>
  <c r="I51" i="5"/>
  <c r="I50" i="5"/>
  <c r="I49" i="5"/>
  <c r="I47" i="5"/>
  <c r="I46" i="5"/>
  <c r="I45" i="5"/>
  <c r="I43" i="5"/>
  <c r="I42" i="5"/>
  <c r="I41" i="5"/>
  <c r="I39" i="5"/>
  <c r="I38" i="5"/>
  <c r="Q38" i="5" s="1"/>
  <c r="I37" i="5"/>
  <c r="I35" i="5"/>
  <c r="I34" i="5"/>
  <c r="I33" i="5"/>
  <c r="Q33" i="5" s="1"/>
  <c r="I30" i="5"/>
  <c r="I29" i="5"/>
  <c r="I31" i="5"/>
  <c r="O107" i="5"/>
  <c r="M107" i="5"/>
  <c r="K107" i="5"/>
  <c r="J107" i="5"/>
  <c r="G107" i="5"/>
  <c r="C107" i="5"/>
  <c r="O105" i="5"/>
  <c r="O108" i="5" s="1"/>
  <c r="O106" i="5"/>
  <c r="M106" i="5"/>
  <c r="K106" i="5"/>
  <c r="J106" i="5"/>
  <c r="G106" i="5"/>
  <c r="C106" i="5"/>
  <c r="M105" i="5"/>
  <c r="K105" i="5"/>
  <c r="J105" i="5"/>
  <c r="C105" i="5"/>
  <c r="Q66" i="5" l="1"/>
  <c r="Q68" i="5" s="1"/>
  <c r="I64" i="5"/>
  <c r="I96" i="5"/>
  <c r="Q35" i="5"/>
  <c r="I88" i="5"/>
  <c r="Q58" i="5"/>
  <c r="N84" i="5"/>
  <c r="Q45" i="5"/>
  <c r="Q59" i="5"/>
  <c r="I36" i="5"/>
  <c r="I68" i="5"/>
  <c r="I100" i="5"/>
  <c r="N40" i="5"/>
  <c r="N88" i="5"/>
  <c r="I48" i="5"/>
  <c r="I80" i="5"/>
  <c r="Q62" i="5"/>
  <c r="I8" i="5"/>
  <c r="Q42" i="5"/>
  <c r="Q44" i="5" s="1"/>
  <c r="N44" i="5"/>
  <c r="N64" i="5"/>
  <c r="Q60" i="5"/>
  <c r="Q36" i="5"/>
  <c r="Q47" i="5"/>
  <c r="I32" i="5"/>
  <c r="Q63" i="5"/>
  <c r="Q79" i="5"/>
  <c r="Q46" i="5"/>
  <c r="Q7" i="5"/>
  <c r="R7" i="5" s="1"/>
  <c r="P105" i="5"/>
  <c r="Q105" i="5" s="1"/>
  <c r="N96" i="5"/>
  <c r="P104" i="5"/>
  <c r="I40" i="5"/>
  <c r="I56" i="5"/>
  <c r="Q50" i="5"/>
  <c r="Q55" i="5"/>
  <c r="Q74" i="5"/>
  <c r="Q90" i="5"/>
  <c r="N107" i="5"/>
  <c r="Q107" i="5" s="1"/>
  <c r="R43" i="5" s="1"/>
  <c r="Q49" i="5"/>
  <c r="Q57" i="5"/>
  <c r="Q51" i="5"/>
  <c r="Q91" i="5"/>
  <c r="I44" i="5"/>
  <c r="I60" i="5"/>
  <c r="I76" i="5"/>
  <c r="I92" i="5"/>
  <c r="Q78" i="5"/>
  <c r="Q94" i="5"/>
  <c r="Q98" i="5"/>
  <c r="Q75" i="5"/>
  <c r="Q95" i="5"/>
  <c r="Q96" i="5" s="1"/>
  <c r="N8" i="5"/>
  <c r="N106" i="5"/>
  <c r="Q65" i="5"/>
  <c r="N105" i="5"/>
  <c r="Q83" i="5"/>
  <c r="Q69" i="5"/>
  <c r="Q77" i="5"/>
  <c r="Q41" i="5"/>
  <c r="Q81" i="5"/>
  <c r="Q97" i="5"/>
  <c r="Q29" i="5"/>
  <c r="Q102" i="5"/>
  <c r="Q103" i="5"/>
  <c r="Q101" i="5"/>
  <c r="Q93" i="5"/>
  <c r="Q99" i="5"/>
  <c r="Q89" i="5"/>
  <c r="Q85" i="5"/>
  <c r="Q86" i="5"/>
  <c r="Q87" i="5"/>
  <c r="Q82" i="5"/>
  <c r="Q73" i="5"/>
  <c r="Q53" i="5"/>
  <c r="Q54" i="5"/>
  <c r="Q37" i="5"/>
  <c r="Q39" i="5"/>
  <c r="Q30" i="5"/>
  <c r="P107" i="5"/>
  <c r="Q31" i="5"/>
  <c r="P106" i="5"/>
  <c r="Q6" i="5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5" i="3"/>
  <c r="Q106" i="5" l="1"/>
  <c r="Q80" i="5"/>
  <c r="Q76" i="5"/>
  <c r="R75" i="5"/>
  <c r="Q56" i="5"/>
  <c r="R95" i="5"/>
  <c r="R23" i="5"/>
  <c r="R67" i="5"/>
  <c r="R87" i="5"/>
  <c r="Q88" i="5"/>
  <c r="R79" i="5"/>
  <c r="R63" i="5"/>
  <c r="Q64" i="5"/>
  <c r="R55" i="5"/>
  <c r="R31" i="5"/>
  <c r="R83" i="5"/>
  <c r="R47" i="5"/>
  <c r="Q48" i="5"/>
  <c r="R99" i="5"/>
  <c r="Q100" i="5"/>
  <c r="R39" i="5"/>
  <c r="Q40" i="5"/>
  <c r="R101" i="5"/>
  <c r="R35" i="5"/>
  <c r="R103" i="5"/>
  <c r="R91" i="5"/>
  <c r="Q92" i="5"/>
  <c r="R59" i="5"/>
  <c r="R94" i="5"/>
  <c r="R86" i="5"/>
  <c r="R78" i="5"/>
  <c r="R66" i="5"/>
  <c r="R58" i="5"/>
  <c r="R46" i="5"/>
  <c r="R38" i="5"/>
  <c r="R30" i="5"/>
  <c r="R6" i="5"/>
  <c r="R98" i="5"/>
  <c r="R90" i="5"/>
  <c r="R82" i="5"/>
  <c r="R74" i="5"/>
  <c r="R62" i="5"/>
  <c r="R54" i="5"/>
  <c r="R42" i="5"/>
  <c r="R34" i="5"/>
  <c r="R22" i="5"/>
  <c r="R102" i="5"/>
  <c r="Q104" i="5"/>
  <c r="P108" i="5"/>
  <c r="R89" i="5"/>
  <c r="R73" i="5"/>
  <c r="R53" i="5"/>
  <c r="R33" i="5"/>
  <c r="Q108" i="5"/>
  <c r="R85" i="5"/>
  <c r="R65" i="5"/>
  <c r="R45" i="5"/>
  <c r="R29" i="5"/>
  <c r="R97" i="5"/>
  <c r="R81" i="5"/>
  <c r="R61" i="5"/>
  <c r="R41" i="5"/>
  <c r="R21" i="5"/>
  <c r="R93" i="5"/>
  <c r="R77" i="5"/>
  <c r="R57" i="5"/>
  <c r="R37" i="5"/>
  <c r="R5" i="5"/>
  <c r="N108" i="5"/>
  <c r="Q32" i="5"/>
  <c r="Q84" i="5"/>
  <c r="Q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pcuba</author>
  </authors>
  <commentList>
    <comment ref="D3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
Nombre del Indicador</t>
        </r>
      </text>
    </comment>
  </commentList>
</comments>
</file>

<file path=xl/sharedStrings.xml><?xml version="1.0" encoding="utf-8"?>
<sst xmlns="http://schemas.openxmlformats.org/spreadsheetml/2006/main" count="546" uniqueCount="383">
  <si>
    <t>PLIEGO O ENTIDAD DEL SECTOR</t>
  </si>
  <si>
    <t>Objetivo Estrategico Sectorial
(Código)</t>
  </si>
  <si>
    <t>Objetivo Estrategico Institucional
(Código y Enunciado)</t>
  </si>
  <si>
    <t>Nombre del Indicador</t>
  </si>
  <si>
    <t>Linea Base</t>
  </si>
  <si>
    <t>SECTOR o GOB. REGIONAL:</t>
  </si>
  <si>
    <t>PLIEGOS DEL SECTOR O GOBIERNO REGIONAL</t>
  </si>
  <si>
    <t>GASTOS CORRIENTES</t>
  </si>
  <si>
    <t>GASTOS DE CAPITAL</t>
  </si>
  <si>
    <t>SERVICIO DE DEUDA</t>
  </si>
  <si>
    <t>TOTAL</t>
  </si>
  <si>
    <t>1: Reserva de Contingencia</t>
  </si>
  <si>
    <t>2: Personal y Obligaciones Sociales</t>
  </si>
  <si>
    <t>3: Pensiones y Prestaciones Sociales</t>
  </si>
  <si>
    <t>4: Bienes y Servicios</t>
  </si>
  <si>
    <t>5: Donaciones y Transferencias</t>
  </si>
  <si>
    <t>6: Otros Gastos</t>
  </si>
  <si>
    <t>SUB TOTAL GASTOS CORRIENTES</t>
  </si>
  <si>
    <t>7: Donaciones y Transferencias</t>
  </si>
  <si>
    <t>8: Otros Gastos</t>
  </si>
  <si>
    <t>9: Adquisiciones de Activos No Financieros</t>
  </si>
  <si>
    <t>10: Adquisiciones de Activos Financieros</t>
  </si>
  <si>
    <t>SUB TOTAL GASTOS DE CAPITAL</t>
  </si>
  <si>
    <t>11: Servicio de la Deuda</t>
  </si>
  <si>
    <t>SUB TOTAL SERVICIO DE DEUDA</t>
  </si>
  <si>
    <t>TOTAL GASTOS UNIDAD EJECUTORA / ENTIDAD PÚBLICA</t>
  </si>
  <si>
    <t>PART. %</t>
  </si>
  <si>
    <t>UNIDADES EJECUTORAS DEL PLIEGO</t>
  </si>
  <si>
    <t>n</t>
  </si>
  <si>
    <t>Unidad de Medida</t>
  </si>
  <si>
    <t xml:space="preserve">Valor </t>
  </si>
  <si>
    <t>Año</t>
  </si>
  <si>
    <t>%</t>
  </si>
  <si>
    <t>Meta (Logro Esperado)</t>
  </si>
  <si>
    <t>Resultado obtenido</t>
  </si>
  <si>
    <t>PIA           Proyectado</t>
  </si>
  <si>
    <t>SECTOR o GOB. REGIONAL (Por Ejemplo MVCS)</t>
  </si>
  <si>
    <t>TOTALES</t>
  </si>
  <si>
    <t>AÑOS</t>
  </si>
  <si>
    <t>2022 (*)</t>
  </si>
  <si>
    <t>2023 (**)</t>
  </si>
  <si>
    <t>PROGRAMAS PRESUPESTALES</t>
  </si>
  <si>
    <t>PIA</t>
  </si>
  <si>
    <t>PIM</t>
  </si>
  <si>
    <t>EJEC</t>
  </si>
  <si>
    <t>(*) Proyección al 31/12/2022</t>
  </si>
  <si>
    <t>(**) Proyecto 2023</t>
  </si>
  <si>
    <t>TOTAL S/</t>
  </si>
  <si>
    <t>RECURSOS PUBLICOS</t>
  </si>
  <si>
    <t>RESERVA DE CONTINGENCIA</t>
  </si>
  <si>
    <t>PERSONAL Y OBLIGAC. SOC.</t>
  </si>
  <si>
    <t>PENSIONES Y PREST. SOC.</t>
  </si>
  <si>
    <t>BIENES Y SERVICIOS</t>
  </si>
  <si>
    <t>DONACIONES TRANSFER.</t>
  </si>
  <si>
    <t>OTROS GASTOS</t>
  </si>
  <si>
    <t>SUB TOTAL GASTO CTE</t>
  </si>
  <si>
    <t>DONACIONES Y TRANSFER,</t>
  </si>
  <si>
    <t>ADQUIS. ACT. NO FINANC.</t>
  </si>
  <si>
    <t>ADQUIS. ACT. FINANC.</t>
  </si>
  <si>
    <t>SUB TOTAL GASTOS CAP.</t>
  </si>
  <si>
    <t>SUB TOTAL SER. DEUDA</t>
  </si>
  <si>
    <t>S/.</t>
  </si>
  <si>
    <t>EST. %</t>
  </si>
  <si>
    <t>1. RECURSOS ORDINARIOS</t>
  </si>
  <si>
    <t>2. RECURSOS DIRECTAM. RECAUD.</t>
  </si>
  <si>
    <t>3.- RECURSOS OPERACIONES</t>
  </si>
  <si>
    <t xml:space="preserve">       OFICIALES DE CREDITO</t>
  </si>
  <si>
    <t>4. DONACIONES Y TRANSFERENCIAS</t>
  </si>
  <si>
    <t>5. RECURSOS DETERMINADOS</t>
  </si>
  <si>
    <t xml:space="preserve">    - CANON  Y  SOBRECANON, REGALIAS</t>
  </si>
  <si>
    <t xml:space="preserve">       Y PARTICIPACIONES</t>
  </si>
  <si>
    <t xml:space="preserve">    - CONTRIBUCIONES A FONDOS</t>
  </si>
  <si>
    <t xml:space="preserve">    - FONDO DE COMPENCIÓN MUNICIPAL</t>
  </si>
  <si>
    <t xml:space="preserve">    - IMPUESTOS MUNICIPALES</t>
  </si>
  <si>
    <t xml:space="preserve">    - OTROS (ESPECIFICAR)</t>
  </si>
  <si>
    <t>FUNCIONES</t>
  </si>
  <si>
    <t>PPTO (PIA)</t>
  </si>
  <si>
    <t>GASTOS CORRIENTES */</t>
  </si>
  <si>
    <t>0: Reserva de Contingencia</t>
  </si>
  <si>
    <t>1: Personal y Obligaciones Sociales</t>
  </si>
  <si>
    <t>2: Pensiones y Prestaciones Sociales</t>
  </si>
  <si>
    <t>3: Bienes y Servicios</t>
  </si>
  <si>
    <t>4: Donaciones y Transferencias</t>
  </si>
  <si>
    <t>5: Otros Gastos</t>
  </si>
  <si>
    <t>6: Adquisiciones de Activos No Financieros</t>
  </si>
  <si>
    <t>7: Adquisiciones de Activos Financieros</t>
  </si>
  <si>
    <t>8: Servicio de la Deuda</t>
  </si>
  <si>
    <t>NUEVOS SOLES</t>
  </si>
  <si>
    <t>2 Relaciones Exteriores</t>
  </si>
  <si>
    <t xml:space="preserve"> </t>
  </si>
  <si>
    <t>3 Planeam. Gestión y Reserva</t>
  </si>
  <si>
    <t>4 Defensa y Seg. Nacional</t>
  </si>
  <si>
    <t>5 Orden Púb. y Seguridad</t>
  </si>
  <si>
    <t>6 Justicia</t>
  </si>
  <si>
    <t>7 Trabajo</t>
  </si>
  <si>
    <t>8 Comercio</t>
  </si>
  <si>
    <t>9 Turismo</t>
  </si>
  <si>
    <t>10 Agropecuaria</t>
  </si>
  <si>
    <t>11 Pesca</t>
  </si>
  <si>
    <t>12 Energía</t>
  </si>
  <si>
    <t>13 Mineria</t>
  </si>
  <si>
    <t>14 Industria</t>
  </si>
  <si>
    <t>15 Transporte</t>
  </si>
  <si>
    <t>16 Comunicaciones</t>
  </si>
  <si>
    <t>17 Ambiente</t>
  </si>
  <si>
    <t>19 Vivienda y Des. Urbano</t>
  </si>
  <si>
    <t>20 Salud</t>
  </si>
  <si>
    <t>21 Cultura y Deporte</t>
  </si>
  <si>
    <t>22 Educación</t>
  </si>
  <si>
    <t>23 Protección Social</t>
  </si>
  <si>
    <t>24 Previsión Social</t>
  </si>
  <si>
    <t>25 Deuda Pública</t>
  </si>
  <si>
    <t>PPTO 2021 (PIM)</t>
  </si>
  <si>
    <t>ALIMENTOS DE PERSONAS</t>
  </si>
  <si>
    <t>BIENES DISTRIBUCION GRATUITA</t>
  </si>
  <si>
    <t>COMBUSTIBLE, CARBURANTES, LUBRICANTES Y AFINES</t>
  </si>
  <si>
    <t>CONTRATACION CON EMPRESAS DE SERVICIOS</t>
  </si>
  <si>
    <t>CONTRATO ADMINISTRATIVO DE SERVICIOS</t>
  </si>
  <si>
    <t>REPUESTOS Y ACCESORIOS</t>
  </si>
  <si>
    <t>SEGUROS</t>
  </si>
  <si>
    <t>SERVICIO DE MANTENIMIENTO, ACONDICIONAMIENTO Y REPARA</t>
  </si>
  <si>
    <t>SERVICIOS ADMINISTRATIVOS, FINANCIEROS Y DE SEGUROS</t>
  </si>
  <si>
    <t>SUMINISTROS MEDICOS</t>
  </si>
  <si>
    <t>VIATICOS Y ASIGNACIONES</t>
  </si>
  <si>
    <t>(PIA) = Presupuesto Institucional de Apertura</t>
  </si>
  <si>
    <t>(**) Recursos Públicos / Recursos Ordinarios / Recursos Directamente Recaudados / Donaciones  y  Transferencias / Operaciones Oficiales de Crédito/ Recursos Determinados</t>
  </si>
  <si>
    <t>ADQUISICIONES/CONTRATACIONES/OBRAS</t>
  </si>
  <si>
    <t>MODALIDAD</t>
  </si>
  <si>
    <t>FECHA DE SUSCRIPCION DEL CONTRATO</t>
  </si>
  <si>
    <t>AMPLIACION DE PLAZO</t>
  </si>
  <si>
    <t>FECHA DE ENTREGA</t>
  </si>
  <si>
    <t>…</t>
  </si>
  <si>
    <t>SECTOR O GOB. REGIONAL:</t>
  </si>
  <si>
    <t>FECHA PROG. CONV.</t>
  </si>
  <si>
    <t>MONTO</t>
  </si>
  <si>
    <t>OBSERVACIONES</t>
  </si>
  <si>
    <t>CONSULTORIAS</t>
  </si>
  <si>
    <t>PERSONA NATURAL (DNI)</t>
  </si>
  <si>
    <t>EJECUCIÓN S/</t>
  </si>
  <si>
    <t xml:space="preserve">TOTAL </t>
  </si>
  <si>
    <t>UNIDAD EJECUTORA</t>
  </si>
  <si>
    <t>BANCO / INSTITUCIÓN FINANCIERA</t>
  </si>
  <si>
    <t>FECHA DE APERTURA</t>
  </si>
  <si>
    <t>MONEDA</t>
  </si>
  <si>
    <t>SALDO 2021 (*)</t>
  </si>
  <si>
    <t xml:space="preserve">       OFICIALES DE CRED. EXTERNO</t>
  </si>
  <si>
    <t xml:space="preserve">    - OTROS (ESPECIFIQUE)</t>
  </si>
  <si>
    <t>(*) Saldo al 31 de Diciembre de 2021</t>
  </si>
  <si>
    <t>CONTRATANTE</t>
  </si>
  <si>
    <t>CONTRATADO</t>
  </si>
  <si>
    <t>FUENTE DE FINANCIAMIENTO</t>
  </si>
  <si>
    <t>TIPO DE CONTRATO</t>
  </si>
  <si>
    <t>FUNCIÓN DESEMPEÑADA</t>
  </si>
  <si>
    <t xml:space="preserve">CONTRAPRESTACIÓN MENSUAL </t>
  </si>
  <si>
    <t>DNI</t>
  </si>
  <si>
    <t>Apellidos y Nombres</t>
  </si>
  <si>
    <t>Profesión</t>
  </si>
  <si>
    <t>Grado Academico</t>
  </si>
  <si>
    <t>Titulo Profesióonal, Técncio o Capacitación Ocupacional</t>
  </si>
  <si>
    <t>Numero de contratos o renovaciones</t>
  </si>
  <si>
    <t>Meses Ejecutados</t>
  </si>
  <si>
    <t>Monto Ejecutado</t>
  </si>
  <si>
    <t>FAG</t>
  </si>
  <si>
    <t>PNUD</t>
  </si>
  <si>
    <t>CAS</t>
  </si>
  <si>
    <t>SNP</t>
  </si>
  <si>
    <t xml:space="preserve">OTROS </t>
  </si>
  <si>
    <t>ARRENDATARIO</t>
  </si>
  <si>
    <t>ARRENDADOR</t>
  </si>
  <si>
    <t>INMUEBLE</t>
  </si>
  <si>
    <t>CONTRATO</t>
  </si>
  <si>
    <t>Apellidos y Nombres o Denominación</t>
  </si>
  <si>
    <t>DNI O PARTIDA REGISTRAL</t>
  </si>
  <si>
    <t>BIEN PROPIO DE TERCEROS O AJENO</t>
  </si>
  <si>
    <t>PARTIDA REGISTRAL DE INCRIPCION DE PROPIEDAD</t>
  </si>
  <si>
    <t>METROS CUADRADOS</t>
  </si>
  <si>
    <t>COCHERAS</t>
  </si>
  <si>
    <t>OTROS</t>
  </si>
  <si>
    <t>VIGENCIA DEL CONTRATO</t>
  </si>
  <si>
    <t>MONTO MENSUAL</t>
  </si>
  <si>
    <t xml:space="preserve">FORMA DE PAGO (MENSUAL O ANUAL) Y FECHA DE PAGO </t>
  </si>
  <si>
    <t>RESULTADOS (Poblacion beneficiaria directa, Etc.)</t>
  </si>
  <si>
    <t>5.1 Contribuciones a Fondos</t>
  </si>
  <si>
    <t>5.2 Canon y Sobrecanon, Regalías, Renta de Aduanas y Participaciones</t>
  </si>
  <si>
    <t>5.3 Fondo de Compensación Municipal</t>
  </si>
  <si>
    <t>5.4 FONCOR</t>
  </si>
  <si>
    <t xml:space="preserve">5.5 Impuestos Municipales </t>
  </si>
  <si>
    <t>GASTO CAPITAL 2023</t>
  </si>
  <si>
    <t>GASTO CORRIENTE 2023</t>
  </si>
  <si>
    <t>SERVICIO DE DEUDA 2023</t>
  </si>
  <si>
    <t>Var. % (2022-2023)</t>
  </si>
  <si>
    <t>Var. %         (2021-2022)</t>
  </si>
  <si>
    <t>2022*</t>
  </si>
  <si>
    <t>2023**</t>
  </si>
  <si>
    <t>FORMATO 01: PRESUPUESTO Y RESULTADOS DE INDICADORES DE LOS OBJETIVOS ESTRATÉGICOS INSTITUCIONALES DEL 2021 AL 2023</t>
  </si>
  <si>
    <r>
      <t>PLIEGOS DEL SECTOR  o GOB. REGIONAL:</t>
    </r>
    <r>
      <rPr>
        <b/>
        <sz val="8"/>
        <color theme="0"/>
        <rFont val="Arial"/>
        <family val="2"/>
      </rPr>
      <t xml:space="preserve"> (EJEMPLO SECTOR VIVIENDA)</t>
    </r>
  </si>
  <si>
    <t>FORMATO 05: EJECUCION Y RESULTADOS DE PROGRAMAS PRESUPUESTALES 2021, 2022 Y PROYECCION  2023</t>
  </si>
  <si>
    <t>PPTO 2021
(PIA)</t>
  </si>
  <si>
    <t>PPTO 2022 
(PIA)</t>
  </si>
  <si>
    <t>PPTO 2023 (PROYECTO)</t>
  </si>
  <si>
    <t>PPTO 2022
(PIM 31 AGTO)</t>
  </si>
  <si>
    <t>Monto Diferencial PIA (2022-2021)</t>
  </si>
  <si>
    <t>Diferencia PIA (2023-2022)</t>
  </si>
  <si>
    <t>Variación % (2022-2021)/ 100</t>
  </si>
  <si>
    <t>Variación % (2023-2022)/ 100</t>
  </si>
  <si>
    <t>MONTO DE LA INVERSION Y/O CONTRATO (*)</t>
  </si>
  <si>
    <t>NOMBRE DE LA INVERSION      (Proyecto o IOAAR, Etc. )</t>
  </si>
  <si>
    <t>SALDO DE LA INVERSION O DEL  CONTRATO                 AL 31.12.2022</t>
  </si>
  <si>
    <t>(Solo montos mayores a S/ 1 Millon de Soles)</t>
  </si>
  <si>
    <t>EJECUCION  PROYECTADA DE LA INVERSION O DEL CONTRATO</t>
  </si>
  <si>
    <t>.</t>
  </si>
  <si>
    <t>TIPO DE PROCEDIMIENTO DE SELECCIÓN</t>
  </si>
  <si>
    <t>NUMERO DEL PROCEDIMIENTO</t>
  </si>
  <si>
    <t>CONTRATISTA* (RUC y Denominacion)</t>
  </si>
  <si>
    <t>(*) Si es Consorcio consignar nombre y RUC de los integrantes</t>
  </si>
  <si>
    <t>(**) Proyección al 31/12/2022</t>
  </si>
  <si>
    <t>(***) Proyecto 2023</t>
  </si>
  <si>
    <t>EJECUCION DE LA INVERSION Y/O CONTRATO</t>
  </si>
  <si>
    <t xml:space="preserve">PLAZO DE EJECUCION </t>
  </si>
  <si>
    <t>INICIO DEL PROYECTO</t>
  </si>
  <si>
    <t>TERMINO DEL PROYECTO</t>
  </si>
  <si>
    <t>ADICIONALES Y DEDUCTIVOS</t>
  </si>
  <si>
    <t>INICIO</t>
  </si>
  <si>
    <t>TERMINO</t>
  </si>
  <si>
    <t>MONTO NETO</t>
  </si>
  <si>
    <t>CULMINACION DE OBRA</t>
  </si>
  <si>
    <t>ACTA DE RECEPCION DE OBRA</t>
  </si>
  <si>
    <t>LIQUIDACION DE OBRA</t>
  </si>
  <si>
    <t>SALDO DE LA INVERSION O CONTRATO AL 31.12.2023</t>
  </si>
  <si>
    <t>Años siguientes</t>
  </si>
  <si>
    <t xml:space="preserve">FECHA DE </t>
  </si>
  <si>
    <t>Codigo Unico de Inversion (CUI)</t>
  </si>
  <si>
    <t>Sub total 2022</t>
  </si>
  <si>
    <t>Sub total 2021</t>
  </si>
  <si>
    <t>Sub total 2023</t>
  </si>
  <si>
    <t>PLIEGOS DEL SECTOR o GOB. REGIONAL:</t>
  </si>
  <si>
    <t>PERSONA JURIDICA* (RUC)</t>
  </si>
  <si>
    <t>PPTO 2021 (AL 31/12)</t>
  </si>
  <si>
    <t>PPTO 2022 (AL 30/06)</t>
  </si>
  <si>
    <t>PPTO 2023 (PROYECCI{ON 31/12)</t>
  </si>
  <si>
    <t>MONTO DE LA CONSULTORIA</t>
  </si>
  <si>
    <t>ESPECIALIDAD (***)</t>
  </si>
  <si>
    <t>ENTREGABLES DE LA CONSULTORIA(**)</t>
  </si>
  <si>
    <t>(**) Producto final o entregable de la Consultoria</t>
  </si>
  <si>
    <t>(***) Para registrar la Especialidad se toma en cuenta una o mas de las 25 Funciones del Clasificador Funcional Programatico.</t>
  </si>
  <si>
    <t>POR PLIEGOS DEL SECTOR o GOB. REGIONAL:</t>
  </si>
  <si>
    <t>CUENTA N°</t>
  </si>
  <si>
    <t>DATOS DE LAS CUENTAS</t>
  </si>
  <si>
    <t>FUENTES DE FINANCIAMIENTO</t>
  </si>
  <si>
    <t>SALDO 2022 (**)</t>
  </si>
  <si>
    <t>(**) Saldo al 30 de Junio de 2022</t>
  </si>
  <si>
    <t>AÑO FISCAL 2021</t>
  </si>
  <si>
    <t>AÑO FISCAL 2022 (*)</t>
  </si>
  <si>
    <t>(*) Al 30 de junio de 2022</t>
  </si>
  <si>
    <t>(*) = Al 30 de junio de 2022</t>
  </si>
  <si>
    <t>EJECUCIÓN 2021</t>
  </si>
  <si>
    <t>EJECUCIÓN 2022 (*)</t>
  </si>
  <si>
    <t>(Montos mayores de S/ 18,000 Soles)</t>
  </si>
  <si>
    <t>ADQUISICIÓNES</t>
  </si>
  <si>
    <t>MONTO S/</t>
  </si>
  <si>
    <t>ESTADO DEL PROCECEDIMIENTO</t>
  </si>
  <si>
    <t>FORMATO 02: DISTRIBUCIÓN DEL GASTO POR PLIEGOS Y SUS UNIDADES EJECUTORAS POR TODA FUENTES DE FINANCIAMIENTO - PROYECTO 2023</t>
  </si>
  <si>
    <t>FORMATO 03: RESUMEN POR GRUPO GENÉRICO Y FUENTES DE FINANCIAMIENTO PROYECTO 2023</t>
  </si>
  <si>
    <t>FORMATO 04: RESUMEN DE PRESUPUESTO POR FUNCIONES PIA 2021, 2022 Y  2023 (Proyectado)</t>
  </si>
  <si>
    <t>FORMATO 06: ASIGNACIÓN DE BIENES Y SERVICIOS - COMPARATIVO PRESUPUESTO 2021, 2022 Y PROYECTO 2023</t>
  </si>
  <si>
    <t>FORMATO 07: ADQUISICIONES DE BIENES Y CONTRATACIONES DE SERVICIOS - PRESUPUESTO 2021, 2022 Y PROYECTO 2023</t>
  </si>
  <si>
    <t>FORMATO 08: DETALLE DE CONSULTORIAS PERSONAS JURÍDICAS (Mayores a S/ 100, 000) Y NATURALES (Mayores a 50, 000) - PRESUPUESTO 2021, 2022 y 2023</t>
  </si>
  <si>
    <t>FORMATO 09: ALQUILER DE INMUEBLES EN LOS AÑOS FISCALES 2021 Y 2022</t>
  </si>
  <si>
    <t>FORMATO 10: CONTRATOS DE OBRAS SUSCRITOS EN LOS AÑOS 2021, 2022 Y 2023</t>
  </si>
  <si>
    <t>FORMATO 11: NOMBRES E INGRESOS MENSUALES DEL PERSONAL CONTRATADO FUERA DEL PAP EN LOS AÑOS FISCALES 2021 Y 2022</t>
  </si>
  <si>
    <t>FORMATO 12: RESUMEN DE TESORERIA POR UNIDAD EJECUTORA Y FUENTES DE FINANCIAMIENTO 2021 Y 2022</t>
  </si>
  <si>
    <t>RUBROS*</t>
  </si>
  <si>
    <t>(*) Las cifras deben coicidir con los montos asignados en la GENERICA 3. BIENES Y SERVICIOS consideradas en el Presupuesto de los años Fiscales 2021 - 2022 - 2023</t>
  </si>
  <si>
    <t>DATOS DEL PRESUPUESTO*: (1) CONSOLIDADO Y (2) POR TODA FUENTE DE FINANCIAMIENTO**</t>
  </si>
  <si>
    <t>SERVICIOS DE LIMPIEZA</t>
  </si>
  <si>
    <t>SERVICIO DE CONSULTORIA REALIZADOS PERSONAS NATURALES</t>
  </si>
  <si>
    <t>SERVICIOS DE CONSULTORIAS REALIZADOS PERSONAS JURIDICAS</t>
  </si>
  <si>
    <t>PAPELERIA EN GENERAL, UTILES Y MATERIALES DE OFICINA</t>
  </si>
  <si>
    <t>SEMINARIOS TALLERES Y SIMILARES ORGANIZADOS POR LA INSTITUCION</t>
  </si>
  <si>
    <t>ALQUILERES DE ESDIFICACIONES, OFICINAS Y ESTRUCTURAS</t>
  </si>
  <si>
    <t xml:space="preserve">PIM </t>
  </si>
  <si>
    <t>Monto Asignado</t>
  </si>
  <si>
    <t>% ejecutado</t>
  </si>
  <si>
    <t>(**) = Proyectado</t>
  </si>
  <si>
    <t>AÑO FISCAL 2023(**)</t>
  </si>
  <si>
    <t>(**) Proyectado</t>
  </si>
  <si>
    <t>Meses Estimado</t>
  </si>
  <si>
    <t>SERVICIO DE CAPACITACION Y PERFECCIONAMIENTO</t>
  </si>
  <si>
    <t xml:space="preserve">SERVICIOS DIVERSOS </t>
  </si>
  <si>
    <t>SERVICIOS BASICOS</t>
  </si>
  <si>
    <t xml:space="preserve">PUBLICIDAD </t>
  </si>
  <si>
    <t>SERVICIOS DE SEGURIDAD Y VIGILANCIA</t>
  </si>
  <si>
    <t>OTROS SERVICIOS DE INFORMATICA</t>
  </si>
  <si>
    <t xml:space="preserve">SOPORTE TECNICO </t>
  </si>
  <si>
    <t>PASAJES</t>
  </si>
  <si>
    <t>OTROS GASTOS (MOVILIDAD)</t>
  </si>
  <si>
    <t>LOCACIÓN DE SERVICIOS RELACIONADAS AL ROL DE LA ENTIDAD</t>
  </si>
  <si>
    <t>OTROS BB Y SS</t>
  </si>
  <si>
    <t>0002. SALUD MATERNO NEONATAL</t>
  </si>
  <si>
    <t>0016. TBC-VIH/SIDA</t>
  </si>
  <si>
    <t>0017. ENFERMEDADES METAXENICAS Y ZOONOSIS</t>
  </si>
  <si>
    <t>0018. ENFERMEDADES NO TRANSMISIBLES</t>
  </si>
  <si>
    <t>0024. PREVENCION Y CONTROL DEL CANCER</t>
  </si>
  <si>
    <t>0039. MEJORA DE LA SANIDAD ANIMAL</t>
  </si>
  <si>
    <t>0040. MEJORA Y MANTENIMIENTO DE LA SANIDAD VEGETAL</t>
  </si>
  <si>
    <t>0041. MEJORA DE LA INOCUIDAD AGROALIMENTARIA</t>
  </si>
  <si>
    <t>0042. APROVECHAMIENTO DE LOS RECURSOS HIDRICOS PARA USO AGRARIO</t>
  </si>
  <si>
    <t>0051. PREVENCION Y TRATAMIENTO DEL CONSUMO DE DROGAS</t>
  </si>
  <si>
    <t>0068. REDUCCION DE VULNERABILIDAD Y ATENCION DE EMERGENCIAS POR DESASTRES</t>
  </si>
  <si>
    <t>0083. PROGRAMA NACIONAL DE SANEAMIENTO RURAL</t>
  </si>
  <si>
    <t>0090. LOGROS DE APRENDIZAJE DE ESTUDIANTES DE LA EDUCACION BASICA REGULAR</t>
  </si>
  <si>
    <t>0103. FORTALECIMIENTO DE LAS CONDICIONES LABORALES</t>
  </si>
  <si>
    <t>0104. REDUCCION DE LA MORTALIDAD POR EMERGENCIAS Y URGENCIAS MEDICAS</t>
  </si>
  <si>
    <t>0106. INCLUSION DE NIÑOS, NIÑAS Y JOVENES CON DISCAPACIDAD EN LA EDUCACION BASICA Y TECNICO PRODUCTIVA</t>
  </si>
  <si>
    <t>0107. MEJORA DE  LA FORMACION EN CARRERAS DOCENTES EN INSTITUTOS DE EDUCACION SUPERIOR NO UNIVERSITARIA</t>
  </si>
  <si>
    <t>0116. MEJORAMIENTO DE LA EMPLEABILIDAD E INSERCION LABORAL-PROEMPLEO</t>
  </si>
  <si>
    <t>0121. MEJORA DE LA ARTICULACION DE PEQUEÑOS PRODUCTORES AL MERCADO</t>
  </si>
  <si>
    <t>0129. PREVENCION Y MANEJO DE CONDICIONES SECUNDARIAS DE SALUD EN PERSONAS CON DISCAPACIDAD</t>
  </si>
  <si>
    <t>0131. CONTROL Y PREVENCION EN SALUD MENTAL</t>
  </si>
  <si>
    <t>0138. REDUCCION DEL COSTO, TIEMPO E INSEGURIDAD EN EL SISTEMA DE TRANSPORTE</t>
  </si>
  <si>
    <t>0147. FORTALECIMIENTO DE LA EDUCACION SUPERIOR TECNOLOGICA</t>
  </si>
  <si>
    <t>0150. INCREMENTO EN EL ACCESO DE LA POBLACION A LOS SERVICIOS EDUCATIVOS PUBLICOS DE LA EDUCACION BASICA</t>
  </si>
  <si>
    <t>1001. PRODUCTOS ESPECIFICOS PARA DESARROLLO INFANTIL TEMPRANO</t>
  </si>
  <si>
    <t>1002. PRODUCTOS ESPECIFICOS PARA REDUCCION DE LA VIOLENCIA CONTRA LA MUJER</t>
  </si>
  <si>
    <t>9001. ACCIONES CENTRALES</t>
  </si>
  <si>
    <t>9002. ASIGNACIONES PRESUPUESTARIAS QUE NO RESULTAN EN PRODUCTOS</t>
  </si>
  <si>
    <t>0001: PROGRAMA ARTICULADO NUTRICIONAL</t>
  </si>
  <si>
    <t>0126: FORMALIZACION MINERA DE LA PEQUEÑA MINERIA Y MINERIA ARTESANAL</t>
  </si>
  <si>
    <t>3 Planeamiento</t>
  </si>
  <si>
    <t>449 GOBIERNO REGIONAL DE ICA</t>
  </si>
  <si>
    <t>001. SEDE ICA</t>
  </si>
  <si>
    <t>002. PROYECTO ESPECIAL TAMBO-CCARACOCHA</t>
  </si>
  <si>
    <t>100. AGRICULTURA ICA</t>
  </si>
  <si>
    <t>200. TRANSPORTES ICA</t>
  </si>
  <si>
    <t>300. EDUCACION ICA</t>
  </si>
  <si>
    <t>301. EDUCACION CHINCHA</t>
  </si>
  <si>
    <t>302. EDUCACION NASCA</t>
  </si>
  <si>
    <t>303. EDUCACION PISCO</t>
  </si>
  <si>
    <t>304. EDUCACION PALPA</t>
  </si>
  <si>
    <t>400. SALUD ICA</t>
  </si>
  <si>
    <t>401. HOSPITAL SAN JOSE DE CHINCHA</t>
  </si>
  <si>
    <t>402. SALUD PALPA - NASCA</t>
  </si>
  <si>
    <t>403. HOSPITAL REGIONAL DE ICA</t>
  </si>
  <si>
    <t>404. HOSPITAL SAN JUAN DE DIOS - PISCO</t>
  </si>
  <si>
    <t>405. HOSPITAL DE APOYO SANTA MARIA DEL SOCORRO</t>
  </si>
  <si>
    <t>406. RED DE SALUD ICA</t>
  </si>
  <si>
    <t>407. HOSPITAL DE APOYO DE PALPA</t>
  </si>
  <si>
    <t>Fortalecer la igualdad de oportunidades de la población de la región Ica, con énfasis en la población vulnerable.</t>
  </si>
  <si>
    <t>Porcentaje de población con al menos una necesidad básica insatisfecha</t>
  </si>
  <si>
    <t>OEI.02</t>
  </si>
  <si>
    <t>Mejorar la calidad de la educación para la población en la región Ica</t>
  </si>
  <si>
    <t>Porcentaje de niños y niñas de segundo grado de primaria de Instituciones Educativas Públicas, que se encuentran en el nivel satisfactorio en comprensión lectora</t>
  </si>
  <si>
    <t>Porcentaje de niños y niñas de segundo grado de primaria de Instituciones Educativas Públicas, que se encuentran en el nivel satisfactorio en matemática</t>
  </si>
  <si>
    <t>OEI.01</t>
  </si>
  <si>
    <t>OEI.03</t>
  </si>
  <si>
    <t>Incrementar la oferta de los servicios de salud de calidad para la población en la región Ica.</t>
  </si>
  <si>
    <t>Porcentaje de la población afiliada al Seguro Integral de Salud - SIS</t>
  </si>
  <si>
    <t>Proporción de niños de 6 a menos de 36 meses de edad con anemia.</t>
  </si>
  <si>
    <t>OEI.04</t>
  </si>
  <si>
    <t>Promover el desarrollo de la competitividad y el empleo en la región Ica.</t>
  </si>
  <si>
    <t>Porcentaje del Valor Agregado Bruto del sector minero en el departamento de Ica.</t>
  </si>
  <si>
    <t>Porcentaje del Valor Agregado Bruto del sector agropecuario del departamento de Ica.</t>
  </si>
  <si>
    <t>OEI.05</t>
  </si>
  <si>
    <t>Fortalecer el desarrollo de la conectividad en la región Ica.</t>
  </si>
  <si>
    <t>Porcentaje de la red vial departamental pavimentada</t>
  </si>
  <si>
    <t>Proporción de la población rural con servicio de calidad en telecomunicaciones</t>
  </si>
  <si>
    <t>OEI.06</t>
  </si>
  <si>
    <t>Mejorar las condiciones de habitabilidad de vivienda en la región Ica.</t>
  </si>
  <si>
    <t>Porcentaje de hogares con déficit cualitativo de viviendas</t>
  </si>
  <si>
    <t>OEI.07</t>
  </si>
  <si>
    <t>Ejecutar la gestión de riesgos de desastres en la región Ica</t>
  </si>
  <si>
    <t>Porcentaje de operatividad del Centro de Operaciones de Emergencia Regional (COER).</t>
  </si>
  <si>
    <t>OEI.08</t>
  </si>
  <si>
    <t>Mejorar el aprovechamiento sostenible de los recursos naturales en la región Ica.</t>
  </si>
  <si>
    <t>Índice de Huella Ecológica</t>
  </si>
  <si>
    <t>OEI.09</t>
  </si>
  <si>
    <t>Reducir la inseguridad ciudadana en la región Ica.</t>
  </si>
  <si>
    <t>Porcentaje de población de 15 y más años de edad del área urbana que ha sido víctima de algún acto delictivo contra su seguridad.</t>
  </si>
  <si>
    <t>OEI.10</t>
  </si>
  <si>
    <t>Mejorar la gestión institucional</t>
  </si>
  <si>
    <t>Porcentaje de ciudadanos atendidos en el Gobierno Regional de Ica que consideran que la atención brindada fue "excelente" o "buena".</t>
  </si>
  <si>
    <t>18 Saneamiento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</si>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</sst>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280A]d&quot; de &quot;mmmm&quot; de &quot;yyyy;@"/>
    <numFmt numFmtId="165" formatCode="#,##0.000"/>
    <numFmt numFmtId="166" formatCode="0.0%"/>
  </numFmts>
  <fonts count="5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1"/>
      <name val="Tahoma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ourier"/>
      <family val="3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name val="Arial"/>
      <family val="2"/>
    </font>
    <font>
      <sz val="18"/>
      <color theme="0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b/>
      <sz val="20"/>
      <color theme="0"/>
      <name val="Arial"/>
      <family val="2"/>
    </font>
    <font>
      <sz val="10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</patternFill>
    </fill>
    <fill>
      <patternFill patternType="solid">
        <fgColor rgb="FFFFC064"/>
        <bgColor indexed="64"/>
      </patternFill>
    </fill>
    <fill>
      <patternFill patternType="solid">
        <fgColor rgb="FF48AEC2"/>
        <bgColor indexed="64"/>
      </patternFill>
    </fill>
    <fill>
      <patternFill patternType="solid">
        <fgColor rgb="FFFF5ACC"/>
        <bgColor indexed="64"/>
      </patternFill>
    </fill>
    <fill>
      <patternFill patternType="solid">
        <fgColor rgb="FF1C6046"/>
        <bgColor indexed="64"/>
      </patternFill>
    </fill>
    <fill>
      <patternFill patternType="solid">
        <fgColor rgb="FF2050E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67171"/>
        <bgColor indexed="64"/>
      </patternFill>
    </fill>
    <fill>
      <patternFill patternType="solid">
        <fgColor rgb="FFAA30A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6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49" fontId="9" fillId="0" borderId="0"/>
    <xf numFmtId="0" fontId="5" fillId="0" borderId="0"/>
    <xf numFmtId="0" fontId="3" fillId="0" borderId="0"/>
    <xf numFmtId="0" fontId="39" fillId="7" borderId="0" applyNumberFormat="0" applyBorder="0" applyAlignment="0" applyProtection="0"/>
    <xf numFmtId="9" fontId="40" fillId="0" borderId="0" applyFont="0" applyFill="0" applyBorder="0" applyAlignment="0" applyProtection="0"/>
  </cellStyleXfs>
  <cellXfs count="41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0" xfId="0" applyFont="1"/>
    <xf numFmtId="0" fontId="7" fillId="0" borderId="0" xfId="0" applyFont="1"/>
    <xf numFmtId="0" fontId="8" fillId="0" borderId="0" xfId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4" fontId="2" fillId="0" borderId="3" xfId="2" applyNumberFormat="1" applyFont="1" applyBorder="1" applyAlignment="1">
      <alignment vertical="center"/>
    </xf>
    <xf numFmtId="4" fontId="2" fillId="0" borderId="5" xfId="2" applyNumberFormat="1" applyFont="1" applyBorder="1" applyAlignment="1">
      <alignment vertical="center"/>
    </xf>
    <xf numFmtId="4" fontId="4" fillId="0" borderId="5" xfId="2" applyNumberFormat="1" applyFont="1" applyBorder="1" applyAlignment="1">
      <alignment horizontal="justify" vertical="center"/>
    </xf>
    <xf numFmtId="4" fontId="4" fillId="0" borderId="5" xfId="2" applyNumberFormat="1" applyFont="1" applyBorder="1" applyAlignment="1">
      <alignment vertical="center"/>
    </xf>
    <xf numFmtId="4" fontId="2" fillId="0" borderId="16" xfId="2" applyNumberFormat="1" applyFont="1" applyBorder="1" applyAlignment="1">
      <alignment vertical="center"/>
    </xf>
    <xf numFmtId="49" fontId="8" fillId="0" borderId="0" xfId="2" applyFont="1" applyAlignment="1">
      <alignment horizontal="left" vertical="center"/>
    </xf>
    <xf numFmtId="3" fontId="7" fillId="0" borderId="0" xfId="2" applyNumberFormat="1" applyFont="1" applyAlignment="1">
      <alignment vertical="center"/>
    </xf>
    <xf numFmtId="3" fontId="7" fillId="0" borderId="0" xfId="2" applyNumberFormat="1" applyFont="1" applyAlignment="1">
      <alignment horizontal="right" vertical="center"/>
    </xf>
    <xf numFmtId="49" fontId="4" fillId="0" borderId="20" xfId="2" applyFont="1" applyBorder="1" applyAlignment="1">
      <alignment vertical="center"/>
    </xf>
    <xf numFmtId="9" fontId="4" fillId="0" borderId="6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49" fontId="4" fillId="0" borderId="32" xfId="2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3" fillId="0" borderId="6" xfId="0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indent="2"/>
    </xf>
    <xf numFmtId="0" fontId="8" fillId="0" borderId="0" xfId="0" applyFont="1" applyAlignment="1">
      <alignment horizontal="center" vertical="center" wrapText="1"/>
    </xf>
    <xf numFmtId="0" fontId="20" fillId="0" borderId="0" xfId="0" applyFont="1"/>
    <xf numFmtId="0" fontId="10" fillId="0" borderId="0" xfId="1" applyFont="1" applyAlignment="1">
      <alignment vertical="center"/>
    </xf>
    <xf numFmtId="0" fontId="20" fillId="0" borderId="10" xfId="0" applyFont="1" applyBorder="1"/>
    <xf numFmtId="0" fontId="20" fillId="0" borderId="9" xfId="0" applyFont="1" applyBorder="1"/>
    <xf numFmtId="0" fontId="20" fillId="0" borderId="33" xfId="0" applyFont="1" applyBorder="1"/>
    <xf numFmtId="0" fontId="20" fillId="0" borderId="34" xfId="0" applyFont="1" applyBorder="1"/>
    <xf numFmtId="0" fontId="20" fillId="0" borderId="1" xfId="0" applyFont="1" applyBorder="1"/>
    <xf numFmtId="49" fontId="20" fillId="0" borderId="25" xfId="0" applyNumberFormat="1" applyFont="1" applyBorder="1" applyAlignment="1">
      <alignment horizontal="left"/>
    </xf>
    <xf numFmtId="0" fontId="20" fillId="0" borderId="24" xfId="0" applyFont="1" applyBorder="1"/>
    <xf numFmtId="0" fontId="20" fillId="0" borderId="5" xfId="0" applyFont="1" applyBorder="1"/>
    <xf numFmtId="0" fontId="20" fillId="0" borderId="6" xfId="0" applyFont="1" applyBorder="1"/>
    <xf numFmtId="0" fontId="20" fillId="0" borderId="15" xfId="0" applyFont="1" applyBorder="1"/>
    <xf numFmtId="0" fontId="20" fillId="0" borderId="23" xfId="0" applyFont="1" applyBorder="1"/>
    <xf numFmtId="0" fontId="20" fillId="0" borderId="16" xfId="0" applyFont="1" applyBorder="1"/>
    <xf numFmtId="0" fontId="20" fillId="0" borderId="17" xfId="0" applyFont="1" applyBorder="1"/>
    <xf numFmtId="0" fontId="20" fillId="0" borderId="37" xfId="0" applyFont="1" applyBorder="1"/>
    <xf numFmtId="49" fontId="20" fillId="0" borderId="38" xfId="0" applyNumberFormat="1" applyFont="1" applyBorder="1" applyAlignment="1">
      <alignment horizontal="left"/>
    </xf>
    <xf numFmtId="0" fontId="20" fillId="3" borderId="11" xfId="0" applyFont="1" applyFill="1" applyBorder="1" applyAlignment="1">
      <alignment horizontal="right"/>
    </xf>
    <xf numFmtId="0" fontId="20" fillId="3" borderId="7" xfId="0" applyFont="1" applyFill="1" applyBorder="1"/>
    <xf numFmtId="0" fontId="20" fillId="3" borderId="35" xfId="0" applyFont="1" applyFill="1" applyBorder="1"/>
    <xf numFmtId="0" fontId="20" fillId="3" borderId="36" xfId="0" applyFont="1" applyFill="1" applyBorder="1"/>
    <xf numFmtId="0" fontId="20" fillId="0" borderId="25" xfId="0" applyFont="1" applyBorder="1"/>
    <xf numFmtId="0" fontId="20" fillId="0" borderId="3" xfId="0" applyFont="1" applyBorder="1"/>
    <xf numFmtId="0" fontId="20" fillId="0" borderId="4" xfId="0" applyFont="1" applyBorder="1"/>
    <xf numFmtId="0" fontId="20" fillId="0" borderId="13" xfId="0" applyFont="1" applyBorder="1"/>
    <xf numFmtId="0" fontId="20" fillId="0" borderId="22" xfId="0" applyFont="1" applyBorder="1"/>
    <xf numFmtId="0" fontId="20" fillId="0" borderId="38" xfId="0" applyFont="1" applyBorder="1" applyAlignment="1">
      <alignment horizontal="right"/>
    </xf>
    <xf numFmtId="0" fontId="20" fillId="0" borderId="35" xfId="0" applyFont="1" applyBorder="1"/>
    <xf numFmtId="0" fontId="21" fillId="0" borderId="0" xfId="0" applyFont="1" applyAlignment="1">
      <alignment wrapText="1"/>
    </xf>
    <xf numFmtId="0" fontId="10" fillId="0" borderId="0" xfId="0" applyFont="1"/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49" fontId="20" fillId="0" borderId="0" xfId="3" applyNumberFormat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5" fillId="0" borderId="0" xfId="4" applyFont="1"/>
    <xf numFmtId="0" fontId="15" fillId="0" borderId="0" xfId="1" applyFont="1" applyAlignment="1">
      <alignment vertical="center"/>
    </xf>
    <xf numFmtId="0" fontId="22" fillId="0" borderId="0" xfId="4" applyFont="1"/>
    <xf numFmtId="0" fontId="20" fillId="0" borderId="0" xfId="4" applyFont="1"/>
    <xf numFmtId="0" fontId="10" fillId="0" borderId="0" xfId="4" applyFont="1" applyAlignment="1">
      <alignment horizontal="center"/>
    </xf>
    <xf numFmtId="164" fontId="20" fillId="0" borderId="0" xfId="0" applyNumberFormat="1" applyFont="1"/>
    <xf numFmtId="0" fontId="20" fillId="0" borderId="0" xfId="0" applyFont="1" applyAlignment="1">
      <alignment horizontal="center" wrapText="1"/>
    </xf>
    <xf numFmtId="0" fontId="10" fillId="0" borderId="0" xfId="0" applyFont="1" applyAlignment="1">
      <alignment horizontal="center" textRotation="90" wrapText="1"/>
    </xf>
    <xf numFmtId="0" fontId="20" fillId="0" borderId="21" xfId="0" applyFont="1" applyBorder="1"/>
    <xf numFmtId="9" fontId="33" fillId="0" borderId="4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10" fillId="0" borderId="6" xfId="1" applyFont="1" applyBorder="1" applyAlignment="1">
      <alignment vertical="center"/>
    </xf>
    <xf numFmtId="0" fontId="10" fillId="0" borderId="6" xfId="1" applyFont="1" applyBorder="1" applyAlignment="1">
      <alignment horizontal="left" vertical="center"/>
    </xf>
    <xf numFmtId="0" fontId="20" fillId="0" borderId="39" xfId="0" applyFont="1" applyBorder="1"/>
    <xf numFmtId="0" fontId="10" fillId="0" borderId="4" xfId="1" applyFont="1" applyBorder="1" applyAlignment="1">
      <alignment horizontal="left" vertical="center"/>
    </xf>
    <xf numFmtId="0" fontId="10" fillId="0" borderId="4" xfId="1" applyFont="1" applyBorder="1" applyAlignment="1">
      <alignment vertical="center"/>
    </xf>
    <xf numFmtId="0" fontId="19" fillId="4" borderId="28" xfId="1" applyFont="1" applyFill="1" applyBorder="1" applyAlignment="1">
      <alignment horizontal="center" vertical="center"/>
    </xf>
    <xf numFmtId="0" fontId="18" fillId="4" borderId="28" xfId="1" applyFont="1" applyFill="1" applyBorder="1" applyAlignment="1">
      <alignment vertical="center"/>
    </xf>
    <xf numFmtId="0" fontId="31" fillId="4" borderId="28" xfId="1" applyFont="1" applyFill="1" applyBorder="1" applyAlignment="1">
      <alignment horizontal="center" vertical="center"/>
    </xf>
    <xf numFmtId="0" fontId="32" fillId="4" borderId="28" xfId="0" applyFont="1" applyFill="1" applyBorder="1"/>
    <xf numFmtId="0" fontId="31" fillId="4" borderId="28" xfId="1" applyFont="1" applyFill="1" applyBorder="1" applyAlignment="1">
      <alignment horizontal="center" vertical="center" wrapText="1"/>
    </xf>
    <xf numFmtId="0" fontId="35" fillId="4" borderId="28" xfId="0" applyFont="1" applyFill="1" applyBorder="1" applyAlignment="1">
      <alignment horizontal="center" vertical="center"/>
    </xf>
    <xf numFmtId="0" fontId="12" fillId="4" borderId="28" xfId="1" applyFont="1" applyFill="1" applyBorder="1" applyAlignment="1">
      <alignment horizontal="center" vertical="center" wrapText="1"/>
    </xf>
    <xf numFmtId="0" fontId="12" fillId="4" borderId="28" xfId="1" applyFont="1" applyFill="1" applyBorder="1" applyAlignment="1">
      <alignment horizontal="center" vertical="center"/>
    </xf>
    <xf numFmtId="0" fontId="31" fillId="4" borderId="41" xfId="1" applyFont="1" applyFill="1" applyBorder="1" applyAlignment="1">
      <alignment horizontal="center" vertical="center" wrapText="1"/>
    </xf>
    <xf numFmtId="0" fontId="31" fillId="4" borderId="44" xfId="1" applyFont="1" applyFill="1" applyBorder="1" applyAlignment="1">
      <alignment horizontal="center" vertical="center" wrapText="1"/>
    </xf>
    <xf numFmtId="0" fontId="31" fillId="4" borderId="45" xfId="1" applyFont="1" applyFill="1" applyBorder="1" applyAlignment="1">
      <alignment horizontal="center" vertical="center" wrapText="1"/>
    </xf>
    <xf numFmtId="0" fontId="31" fillId="4" borderId="46" xfId="1" applyFont="1" applyFill="1" applyBorder="1" applyAlignment="1">
      <alignment horizontal="center" vertical="center" wrapText="1"/>
    </xf>
    <xf numFmtId="0" fontId="35" fillId="4" borderId="29" xfId="0" applyFont="1" applyFill="1" applyBorder="1" applyAlignment="1">
      <alignment horizontal="center" vertical="center"/>
    </xf>
    <xf numFmtId="0" fontId="20" fillId="0" borderId="12" xfId="0" applyFont="1" applyBorder="1"/>
    <xf numFmtId="0" fontId="20" fillId="0" borderId="14" xfId="0" applyFont="1" applyBorder="1"/>
    <xf numFmtId="0" fontId="20" fillId="0" borderId="28" xfId="0" applyFont="1" applyBorder="1"/>
    <xf numFmtId="0" fontId="16" fillId="4" borderId="28" xfId="1" applyFont="1" applyFill="1" applyBorder="1" applyAlignment="1">
      <alignment vertical="center"/>
    </xf>
    <xf numFmtId="49" fontId="12" fillId="4" borderId="28" xfId="2" applyFont="1" applyFill="1" applyBorder="1" applyAlignment="1">
      <alignment horizontal="center" textRotation="90" wrapText="1"/>
    </xf>
    <xf numFmtId="0" fontId="27" fillId="4" borderId="28" xfId="1" applyFont="1" applyFill="1" applyBorder="1" applyAlignment="1">
      <alignment vertical="center"/>
    </xf>
    <xf numFmtId="0" fontId="23" fillId="4" borderId="28" xfId="0" applyFont="1" applyFill="1" applyBorder="1" applyAlignment="1">
      <alignment horizontal="center" wrapText="1"/>
    </xf>
    <xf numFmtId="0" fontId="16" fillId="4" borderId="40" xfId="0" applyFont="1" applyFill="1" applyBorder="1" applyAlignment="1">
      <alignment horizontal="center" vertical="center" wrapText="1"/>
    </xf>
    <xf numFmtId="0" fontId="36" fillId="0" borderId="6" xfId="1" applyFont="1" applyBorder="1" applyAlignment="1">
      <alignment horizontal="left" vertical="center"/>
    </xf>
    <xf numFmtId="0" fontId="36" fillId="6" borderId="6" xfId="1" applyFont="1" applyFill="1" applyBorder="1" applyAlignment="1">
      <alignment horizontal="center" vertical="center"/>
    </xf>
    <xf numFmtId="0" fontId="10" fillId="6" borderId="6" xfId="1" applyFont="1" applyFill="1" applyBorder="1" applyAlignment="1">
      <alignment horizontal="left" vertical="center"/>
    </xf>
    <xf numFmtId="0" fontId="10" fillId="6" borderId="6" xfId="1" applyFont="1" applyFill="1" applyBorder="1" applyAlignment="1">
      <alignment vertical="center"/>
    </xf>
    <xf numFmtId="0" fontId="32" fillId="0" borderId="0" xfId="0" applyFont="1"/>
    <xf numFmtId="0" fontId="20" fillId="0" borderId="27" xfId="0" applyFont="1" applyBorder="1"/>
    <xf numFmtId="0" fontId="36" fillId="6" borderId="4" xfId="1" applyFont="1" applyFill="1" applyBorder="1" applyAlignment="1">
      <alignment horizontal="center" vertical="center"/>
    </xf>
    <xf numFmtId="0" fontId="31" fillId="6" borderId="4" xfId="1" applyFont="1" applyFill="1" applyBorder="1" applyAlignment="1">
      <alignment horizontal="center" vertical="center" wrapText="1"/>
    </xf>
    <xf numFmtId="0" fontId="31" fillId="4" borderId="28" xfId="0" applyFont="1" applyFill="1" applyBorder="1"/>
    <xf numFmtId="49" fontId="32" fillId="4" borderId="28" xfId="3" quotePrefix="1" applyNumberFormat="1" applyFont="1" applyFill="1" applyBorder="1" applyAlignment="1">
      <alignment horizontal="left" vertical="center"/>
    </xf>
    <xf numFmtId="0" fontId="18" fillId="4" borderId="28" xfId="1" applyFont="1" applyFill="1" applyBorder="1" applyAlignment="1">
      <alignment horizontal="center" vertical="center"/>
    </xf>
    <xf numFmtId="0" fontId="31" fillId="4" borderId="28" xfId="1" applyFont="1" applyFill="1" applyBorder="1" applyAlignment="1">
      <alignment vertical="center"/>
    </xf>
    <xf numFmtId="15" fontId="12" fillId="4" borderId="28" xfId="1" applyNumberFormat="1" applyFont="1" applyFill="1" applyBorder="1" applyAlignment="1">
      <alignment horizontal="center" vertical="center"/>
    </xf>
    <xf numFmtId="0" fontId="12" fillId="4" borderId="28" xfId="1" applyFont="1" applyFill="1" applyBorder="1" applyAlignment="1">
      <alignment vertical="center"/>
    </xf>
    <xf numFmtId="0" fontId="10" fillId="4" borderId="28" xfId="1" applyFont="1" applyFill="1" applyBorder="1" applyAlignment="1">
      <alignment horizontal="center" vertical="center"/>
    </xf>
    <xf numFmtId="0" fontId="10" fillId="4" borderId="28" xfId="1" applyFont="1" applyFill="1" applyBorder="1" applyAlignment="1">
      <alignment vertical="center"/>
    </xf>
    <xf numFmtId="0" fontId="31" fillId="4" borderId="28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/>
    </xf>
    <xf numFmtId="0" fontId="31" fillId="4" borderId="28" xfId="0" applyFont="1" applyFill="1" applyBorder="1" applyAlignment="1">
      <alignment horizontal="center"/>
    </xf>
    <xf numFmtId="0" fontId="10" fillId="0" borderId="17" xfId="1" applyFont="1" applyBorder="1" applyAlignment="1">
      <alignment horizontal="left" vertical="center"/>
    </xf>
    <xf numFmtId="0" fontId="20" fillId="0" borderId="17" xfId="1" applyFont="1" applyBorder="1" applyAlignment="1">
      <alignment horizontal="center" vertical="center"/>
    </xf>
    <xf numFmtId="0" fontId="20" fillId="0" borderId="17" xfId="1" applyFont="1" applyBorder="1" applyAlignment="1">
      <alignment vertical="center"/>
    </xf>
    <xf numFmtId="0" fontId="20" fillId="0" borderId="18" xfId="0" applyFont="1" applyBorder="1"/>
    <xf numFmtId="0" fontId="35" fillId="4" borderId="28" xfId="0" applyFont="1" applyFill="1" applyBorder="1"/>
    <xf numFmtId="0" fontId="20" fillId="0" borderId="25" xfId="0" applyFont="1" applyBorder="1" applyAlignment="1">
      <alignment horizontal="right"/>
    </xf>
    <xf numFmtId="0" fontId="20" fillId="3" borderId="24" xfId="0" applyFont="1" applyFill="1" applyBorder="1" applyAlignment="1">
      <alignment horizontal="right"/>
    </xf>
    <xf numFmtId="0" fontId="20" fillId="3" borderId="16" xfId="0" applyFont="1" applyFill="1" applyBorder="1"/>
    <xf numFmtId="0" fontId="20" fillId="3" borderId="19" xfId="0" applyFont="1" applyFill="1" applyBorder="1"/>
    <xf numFmtId="0" fontId="3" fillId="0" borderId="17" xfId="0" applyFont="1" applyBorder="1"/>
    <xf numFmtId="0" fontId="12" fillId="4" borderId="28" xfId="1" applyFont="1" applyFill="1" applyBorder="1" applyAlignment="1">
      <alignment horizontal="left" vertical="center"/>
    </xf>
    <xf numFmtId="0" fontId="13" fillId="4" borderId="28" xfId="0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right" vertical="center" indent="2"/>
    </xf>
    <xf numFmtId="0" fontId="18" fillId="4" borderId="28" xfId="0" applyFont="1" applyFill="1" applyBorder="1" applyAlignment="1">
      <alignment vertical="center"/>
    </xf>
    <xf numFmtId="0" fontId="12" fillId="4" borderId="28" xfId="0" applyFont="1" applyFill="1" applyBorder="1" applyAlignment="1">
      <alignment horizontal="left"/>
    </xf>
    <xf numFmtId="49" fontId="13" fillId="4" borderId="28" xfId="2" applyFont="1" applyFill="1" applyBorder="1" applyAlignment="1">
      <alignment horizontal="center" textRotation="90" wrapText="1"/>
    </xf>
    <xf numFmtId="49" fontId="13" fillId="4" borderId="28" xfId="2" applyFont="1" applyFill="1" applyBorder="1" applyAlignment="1">
      <alignment horizontal="center" vertical="center"/>
    </xf>
    <xf numFmtId="4" fontId="13" fillId="4" borderId="28" xfId="2" applyNumberFormat="1" applyFont="1" applyFill="1" applyBorder="1" applyAlignment="1">
      <alignment horizontal="right" vertical="center"/>
    </xf>
    <xf numFmtId="0" fontId="19" fillId="4" borderId="28" xfId="0" applyFont="1" applyFill="1" applyBorder="1" applyAlignment="1">
      <alignment horizontal="center" vertical="center" wrapText="1"/>
    </xf>
    <xf numFmtId="0" fontId="31" fillId="4" borderId="40" xfId="0" applyFont="1" applyFill="1" applyBorder="1" applyAlignment="1">
      <alignment horizontal="center" vertical="center" wrapText="1"/>
    </xf>
    <xf numFmtId="0" fontId="10" fillId="0" borderId="0" xfId="4" applyFont="1"/>
    <xf numFmtId="49" fontId="10" fillId="0" borderId="0" xfId="3" applyNumberFormat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2" fillId="0" borderId="0" xfId="0" applyFont="1" applyAlignment="1">
      <alignment vertical="top"/>
    </xf>
    <xf numFmtId="0" fontId="13" fillId="4" borderId="29" xfId="0" applyFont="1" applyFill="1" applyBorder="1" applyAlignment="1">
      <alignment horizontal="center" vertical="center" wrapText="1"/>
    </xf>
    <xf numFmtId="164" fontId="31" fillId="4" borderId="40" xfId="0" applyNumberFormat="1" applyFont="1" applyFill="1" applyBorder="1" applyAlignment="1">
      <alignment horizontal="center" vertical="center" textRotation="90" wrapText="1"/>
    </xf>
    <xf numFmtId="0" fontId="32" fillId="4" borderId="41" xfId="0" applyFont="1" applyFill="1" applyBorder="1"/>
    <xf numFmtId="0" fontId="20" fillId="0" borderId="6" xfId="1" applyFont="1" applyBorder="1" applyAlignment="1">
      <alignment horizontal="left" vertical="center"/>
    </xf>
    <xf numFmtId="0" fontId="20" fillId="4" borderId="0" xfId="0" applyFont="1" applyFill="1"/>
    <xf numFmtId="0" fontId="18" fillId="4" borderId="38" xfId="1" applyFont="1" applyFill="1" applyBorder="1" applyAlignment="1">
      <alignment horizontal="center" vertical="center"/>
    </xf>
    <xf numFmtId="0" fontId="16" fillId="4" borderId="38" xfId="1" applyFont="1" applyFill="1" applyBorder="1" applyAlignment="1">
      <alignment vertical="center"/>
    </xf>
    <xf numFmtId="0" fontId="16" fillId="4" borderId="55" xfId="1" applyFont="1" applyFill="1" applyBorder="1" applyAlignment="1">
      <alignment vertical="center"/>
    </xf>
    <xf numFmtId="0" fontId="16" fillId="4" borderId="56" xfId="1" applyFont="1" applyFill="1" applyBorder="1" applyAlignment="1">
      <alignment vertical="center"/>
    </xf>
    <xf numFmtId="0" fontId="16" fillId="4" borderId="57" xfId="1" applyFont="1" applyFill="1" applyBorder="1" applyAlignment="1">
      <alignment vertical="center"/>
    </xf>
    <xf numFmtId="0" fontId="16" fillId="4" borderId="11" xfId="1" applyFont="1" applyFill="1" applyBorder="1" applyAlignment="1">
      <alignment vertical="center"/>
    </xf>
    <xf numFmtId="0" fontId="16" fillId="4" borderId="58" xfId="1" applyFont="1" applyFill="1" applyBorder="1" applyAlignment="1">
      <alignment vertical="center"/>
    </xf>
    <xf numFmtId="0" fontId="16" fillId="4" borderId="59" xfId="1" applyFont="1" applyFill="1" applyBorder="1" applyAlignment="1">
      <alignment vertical="center"/>
    </xf>
    <xf numFmtId="0" fontId="16" fillId="4" borderId="60" xfId="1" applyFont="1" applyFill="1" applyBorder="1" applyAlignment="1">
      <alignment vertical="center"/>
    </xf>
    <xf numFmtId="0" fontId="20" fillId="5" borderId="6" xfId="1" applyFont="1" applyFill="1" applyBorder="1" applyAlignment="1">
      <alignment horizontal="left" vertical="center"/>
    </xf>
    <xf numFmtId="0" fontId="20" fillId="0" borderId="6" xfId="1" applyFont="1" applyBorder="1" applyAlignment="1">
      <alignment vertical="center"/>
    </xf>
    <xf numFmtId="0" fontId="28" fillId="4" borderId="40" xfId="0" applyFont="1" applyFill="1" applyBorder="1" applyAlignment="1">
      <alignment horizontal="center" vertical="center" textRotation="90" wrapText="1"/>
    </xf>
    <xf numFmtId="0" fontId="30" fillId="4" borderId="40" xfId="0" applyFont="1" applyFill="1" applyBorder="1" applyAlignment="1">
      <alignment horizontal="center" vertical="center" textRotation="90" wrapText="1"/>
    </xf>
    <xf numFmtId="0" fontId="27" fillId="4" borderId="40" xfId="0" applyFont="1" applyFill="1" applyBorder="1" applyAlignment="1">
      <alignment horizontal="center" vertical="center" textRotation="90" wrapText="1"/>
    </xf>
    <xf numFmtId="49" fontId="26" fillId="4" borderId="41" xfId="2" applyFont="1" applyFill="1" applyBorder="1" applyAlignment="1">
      <alignment horizontal="left" vertical="center"/>
    </xf>
    <xf numFmtId="0" fontId="7" fillId="0" borderId="6" xfId="0" applyFont="1" applyBorder="1"/>
    <xf numFmtId="3" fontId="7" fillId="0" borderId="6" xfId="0" applyNumberFormat="1" applyFont="1" applyBorder="1"/>
    <xf numFmtId="0" fontId="25" fillId="0" borderId="6" xfId="0" applyFont="1" applyBorder="1"/>
    <xf numFmtId="0" fontId="25" fillId="0" borderId="6" xfId="0" applyFont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24" fillId="0" borderId="6" xfId="0" applyFont="1" applyBorder="1" applyAlignment="1">
      <alignment horizontal="center"/>
    </xf>
    <xf numFmtId="0" fontId="12" fillId="4" borderId="40" xfId="1" applyFont="1" applyFill="1" applyBorder="1" applyAlignment="1">
      <alignment horizontal="center" vertical="center"/>
    </xf>
    <xf numFmtId="0" fontId="31" fillId="4" borderId="41" xfId="1" applyFont="1" applyFill="1" applyBorder="1" applyAlignment="1">
      <alignment horizontal="center" vertical="center"/>
    </xf>
    <xf numFmtId="0" fontId="31" fillId="4" borderId="41" xfId="1" applyFont="1" applyFill="1" applyBorder="1" applyAlignment="1">
      <alignment vertical="center"/>
    </xf>
    <xf numFmtId="0" fontId="31" fillId="5" borderId="6" xfId="1" applyFont="1" applyFill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 wrapText="1"/>
    </xf>
    <xf numFmtId="164" fontId="12" fillId="4" borderId="40" xfId="0" applyNumberFormat="1" applyFont="1" applyFill="1" applyBorder="1" applyAlignment="1">
      <alignment horizontal="center" textRotation="90" wrapText="1"/>
    </xf>
    <xf numFmtId="0" fontId="10" fillId="4" borderId="41" xfId="0" applyFont="1" applyFill="1" applyBorder="1" applyAlignment="1">
      <alignment horizontal="center"/>
    </xf>
    <xf numFmtId="0" fontId="20" fillId="4" borderId="41" xfId="0" applyFont="1" applyFill="1" applyBorder="1"/>
    <xf numFmtId="164" fontId="20" fillId="4" borderId="41" xfId="0" applyNumberFormat="1" applyFont="1" applyFill="1" applyBorder="1"/>
    <xf numFmtId="164" fontId="20" fillId="0" borderId="6" xfId="0" applyNumberFormat="1" applyFont="1" applyBorder="1"/>
    <xf numFmtId="0" fontId="31" fillId="4" borderId="40" xfId="4" applyFont="1" applyFill="1" applyBorder="1" applyAlignment="1">
      <alignment horizontal="center" vertical="center"/>
    </xf>
    <xf numFmtId="0" fontId="31" fillId="4" borderId="40" xfId="4" applyFont="1" applyFill="1" applyBorder="1" applyAlignment="1">
      <alignment horizontal="center" vertical="center" wrapText="1"/>
    </xf>
    <xf numFmtId="0" fontId="18" fillId="4" borderId="41" xfId="4" applyFont="1" applyFill="1" applyBorder="1" applyAlignment="1">
      <alignment horizontal="center"/>
    </xf>
    <xf numFmtId="0" fontId="31" fillId="4" borderId="41" xfId="4" applyFont="1" applyFill="1" applyBorder="1" applyAlignment="1">
      <alignment horizontal="center"/>
    </xf>
    <xf numFmtId="0" fontId="32" fillId="4" borderId="41" xfId="4" applyFont="1" applyFill="1" applyBorder="1"/>
    <xf numFmtId="0" fontId="20" fillId="0" borderId="6" xfId="4" applyFont="1" applyBorder="1"/>
    <xf numFmtId="3" fontId="20" fillId="0" borderId="6" xfId="4" applyNumberFormat="1" applyFont="1" applyBorder="1"/>
    <xf numFmtId="0" fontId="13" fillId="4" borderId="40" xfId="0" applyFont="1" applyFill="1" applyBorder="1" applyAlignment="1">
      <alignment horizontal="center" vertical="center" wrapText="1"/>
    </xf>
    <xf numFmtId="0" fontId="12" fillId="4" borderId="40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4" fontId="0" fillId="0" borderId="6" xfId="0" applyNumberFormat="1" applyBorder="1"/>
    <xf numFmtId="4" fontId="0" fillId="0" borderId="0" xfId="0" applyNumberFormat="1"/>
    <xf numFmtId="0" fontId="11" fillId="5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3" fillId="0" borderId="61" xfId="0" applyFont="1" applyBorder="1"/>
    <xf numFmtId="3" fontId="38" fillId="2" borderId="6" xfId="0" applyNumberFormat="1" applyFont="1" applyFill="1" applyBorder="1" applyAlignment="1">
      <alignment horizontal="right"/>
    </xf>
    <xf numFmtId="3" fontId="38" fillId="2" borderId="6" xfId="0" applyNumberFormat="1" applyFont="1" applyFill="1" applyBorder="1" applyAlignment="1">
      <alignment horizontal="right" wrapText="1"/>
    </xf>
    <xf numFmtId="0" fontId="38" fillId="2" borderId="6" xfId="0" applyFont="1" applyFill="1" applyBorder="1" applyAlignment="1">
      <alignment horizontal="right" wrapText="1"/>
    </xf>
    <xf numFmtId="0" fontId="13" fillId="0" borderId="6" xfId="0" applyFont="1" applyBorder="1" applyAlignment="1">
      <alignment horizontal="center" vertical="center" wrapText="1"/>
    </xf>
    <xf numFmtId="3" fontId="38" fillId="2" borderId="14" xfId="0" applyNumberFormat="1" applyFont="1" applyFill="1" applyBorder="1" applyAlignment="1">
      <alignment horizontal="right"/>
    </xf>
    <xf numFmtId="3" fontId="38" fillId="2" borderId="14" xfId="0" applyNumberFormat="1" applyFont="1" applyFill="1" applyBorder="1" applyAlignment="1">
      <alignment horizontal="right" wrapText="1"/>
    </xf>
    <xf numFmtId="3" fontId="12" fillId="4" borderId="28" xfId="2" applyNumberFormat="1" applyFont="1" applyFill="1" applyBorder="1" applyAlignment="1">
      <alignment horizontal="center" textRotation="90" wrapText="1"/>
    </xf>
    <xf numFmtId="3" fontId="20" fillId="0" borderId="4" xfId="0" applyNumberFormat="1" applyFont="1" applyBorder="1"/>
    <xf numFmtId="3" fontId="20" fillId="0" borderId="3" xfId="0" applyNumberFormat="1" applyFont="1" applyBorder="1"/>
    <xf numFmtId="3" fontId="20" fillId="0" borderId="6" xfId="0" applyNumberFormat="1" applyFont="1" applyBorder="1"/>
    <xf numFmtId="3" fontId="20" fillId="0" borderId="5" xfId="0" applyNumberFormat="1" applyFont="1" applyBorder="1"/>
    <xf numFmtId="3" fontId="20" fillId="0" borderId="17" xfId="0" applyNumberFormat="1" applyFont="1" applyBorder="1"/>
    <xf numFmtId="3" fontId="20" fillId="0" borderId="16" xfId="0" applyNumberFormat="1" applyFont="1" applyBorder="1"/>
    <xf numFmtId="3" fontId="20" fillId="3" borderId="8" xfId="0" applyNumberFormat="1" applyFont="1" applyFill="1" applyBorder="1"/>
    <xf numFmtId="3" fontId="20" fillId="3" borderId="7" xfId="0" applyNumberFormat="1" applyFont="1" applyFill="1" applyBorder="1"/>
    <xf numFmtId="3" fontId="20" fillId="0" borderId="2" xfId="0" applyNumberFormat="1" applyFont="1" applyBorder="1"/>
    <xf numFmtId="3" fontId="20" fillId="0" borderId="33" xfId="0" applyNumberFormat="1" applyFont="1" applyBorder="1"/>
    <xf numFmtId="3" fontId="20" fillId="3" borderId="17" xfId="0" applyNumberFormat="1" applyFont="1" applyFill="1" applyBorder="1"/>
    <xf numFmtId="3" fontId="20" fillId="3" borderId="16" xfId="0" applyNumberFormat="1" applyFont="1" applyFill="1" applyBorder="1"/>
    <xf numFmtId="3" fontId="20" fillId="0" borderId="0" xfId="0" applyNumberFormat="1" applyFont="1"/>
    <xf numFmtId="3" fontId="39" fillId="7" borderId="6" xfId="5" applyNumberFormat="1" applyBorder="1"/>
    <xf numFmtId="3" fontId="20" fillId="0" borderId="23" xfId="0" applyNumberFormat="1" applyFont="1" applyBorder="1"/>
    <xf numFmtId="165" fontId="20" fillId="3" borderId="8" xfId="0" applyNumberFormat="1" applyFont="1" applyFill="1" applyBorder="1"/>
    <xf numFmtId="3" fontId="10" fillId="0" borderId="13" xfId="0" applyNumberFormat="1" applyFont="1" applyBorder="1"/>
    <xf numFmtId="165" fontId="10" fillId="3" borderId="8" xfId="0" applyNumberFormat="1" applyFont="1" applyFill="1" applyBorder="1"/>
    <xf numFmtId="3" fontId="10" fillId="0" borderId="15" xfId="0" applyNumberFormat="1" applyFont="1" applyBorder="1"/>
    <xf numFmtId="3" fontId="10" fillId="3" borderId="35" xfId="0" applyNumberFormat="1" applyFont="1" applyFill="1" applyBorder="1"/>
    <xf numFmtId="3" fontId="10" fillId="0" borderId="34" xfId="0" applyNumberFormat="1" applyFont="1" applyBorder="1"/>
    <xf numFmtId="3" fontId="10" fillId="3" borderId="19" xfId="0" applyNumberFormat="1" applyFont="1" applyFill="1" applyBorder="1"/>
    <xf numFmtId="3" fontId="10" fillId="0" borderId="0" xfId="0" applyNumberFormat="1" applyFont="1"/>
    <xf numFmtId="0" fontId="10" fillId="0" borderId="4" xfId="0" applyFont="1" applyBorder="1"/>
    <xf numFmtId="0" fontId="10" fillId="3" borderId="8" xfId="0" applyFont="1" applyFill="1" applyBorder="1"/>
    <xf numFmtId="0" fontId="10" fillId="0" borderId="6" xfId="0" applyFont="1" applyBorder="1"/>
    <xf numFmtId="0" fontId="10" fillId="0" borderId="2" xfId="0" applyFont="1" applyBorder="1"/>
    <xf numFmtId="3" fontId="10" fillId="0" borderId="4" xfId="0" applyNumberFormat="1" applyFont="1" applyBorder="1"/>
    <xf numFmtId="166" fontId="2" fillId="0" borderId="13" xfId="6" applyNumberFormat="1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1" fillId="0" borderId="60" xfId="0" applyFont="1" applyBorder="1" applyAlignment="1">
      <alignment horizontal="center" vertical="center" wrapText="1"/>
    </xf>
    <xf numFmtId="0" fontId="43" fillId="0" borderId="60" xfId="0" applyFont="1" applyBorder="1" applyAlignment="1">
      <alignment horizontal="center" vertical="center" wrapText="1"/>
    </xf>
    <xf numFmtId="0" fontId="43" fillId="0" borderId="60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justify" vertical="center" wrapText="1"/>
    </xf>
    <xf numFmtId="0" fontId="4" fillId="5" borderId="0" xfId="0" applyFont="1" applyFill="1" applyAlignment="1">
      <alignment horizontal="justify" vertical="center" wrapText="1"/>
    </xf>
    <xf numFmtId="0" fontId="42" fillId="11" borderId="11" xfId="0" applyFont="1" applyFill="1" applyBorder="1" applyAlignment="1">
      <alignment horizontal="left" vertical="center"/>
    </xf>
    <xf numFmtId="0" fontId="42" fillId="12" borderId="11" xfId="0" applyFont="1" applyFill="1" applyBorder="1" applyAlignment="1">
      <alignment horizontal="left" vertical="center"/>
    </xf>
    <xf numFmtId="0" fontId="42" fillId="13" borderId="11" xfId="0" applyFont="1" applyFill="1" applyBorder="1" applyAlignment="1">
      <alignment horizontal="left" vertical="center"/>
    </xf>
    <xf numFmtId="0" fontId="43" fillId="0" borderId="65" xfId="0" applyFont="1" applyBorder="1" applyAlignment="1">
      <alignment horizontal="left" vertical="center" wrapText="1"/>
    </xf>
    <xf numFmtId="0" fontId="42" fillId="14" borderId="11" xfId="0" applyFont="1" applyFill="1" applyBorder="1" applyAlignment="1">
      <alignment horizontal="left" vertical="center"/>
    </xf>
    <xf numFmtId="0" fontId="42" fillId="15" borderId="11" xfId="0" applyFont="1" applyFill="1" applyBorder="1" applyAlignment="1">
      <alignment horizontal="left" vertical="center"/>
    </xf>
    <xf numFmtId="10" fontId="43" fillId="0" borderId="60" xfId="0" applyNumberFormat="1" applyFont="1" applyBorder="1" applyAlignment="1">
      <alignment horizontal="center" vertical="center" wrapText="1"/>
    </xf>
    <xf numFmtId="10" fontId="43" fillId="0" borderId="60" xfId="0" applyNumberFormat="1" applyFont="1" applyBorder="1" applyAlignment="1">
      <alignment horizontal="center" vertical="center"/>
    </xf>
    <xf numFmtId="0" fontId="43" fillId="0" borderId="60" xfId="0" applyFont="1" applyBorder="1" applyAlignment="1">
      <alignment horizontal="center" vertical="center"/>
    </xf>
    <xf numFmtId="10" fontId="43" fillId="0" borderId="65" xfId="0" applyNumberFormat="1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10" fontId="43" fillId="0" borderId="6" xfId="0" applyNumberFormat="1" applyFont="1" applyBorder="1" applyAlignment="1">
      <alignment horizontal="center" vertical="center"/>
    </xf>
    <xf numFmtId="166" fontId="3" fillId="0" borderId="6" xfId="6" applyNumberFormat="1" applyFont="1" applyBorder="1" applyAlignment="1">
      <alignment horizontal="center" vertical="center" wrapText="1"/>
    </xf>
    <xf numFmtId="10" fontId="3" fillId="0" borderId="6" xfId="6" applyNumberFormat="1" applyFont="1" applyBorder="1" applyAlignment="1">
      <alignment horizontal="center" vertical="center" wrapText="1"/>
    </xf>
    <xf numFmtId="166" fontId="3" fillId="0" borderId="8" xfId="6" applyNumberFormat="1" applyFont="1" applyBorder="1" applyAlignment="1">
      <alignment horizontal="center" vertical="center" wrapText="1"/>
    </xf>
    <xf numFmtId="0" fontId="44" fillId="4" borderId="28" xfId="0" applyFont="1" applyFill="1" applyBorder="1"/>
    <xf numFmtId="0" fontId="44" fillId="4" borderId="28" xfId="0" applyFont="1" applyFill="1" applyBorder="1" applyAlignment="1">
      <alignment horizontal="center" vertical="center" wrapText="1"/>
    </xf>
    <xf numFmtId="4" fontId="44" fillId="4" borderId="28" xfId="0" applyNumberFormat="1" applyFont="1" applyFill="1" applyBorder="1"/>
    <xf numFmtId="3" fontId="45" fillId="4" borderId="28" xfId="0" applyNumberFormat="1" applyFont="1" applyFill="1" applyBorder="1"/>
    <xf numFmtId="0" fontId="20" fillId="0" borderId="3" xfId="0" applyFont="1" applyBorder="1" applyAlignment="1">
      <alignment horizontal="center"/>
    </xf>
    <xf numFmtId="10" fontId="44" fillId="4" borderId="28" xfId="6" applyNumberFormat="1" applyFont="1" applyFill="1" applyBorder="1"/>
    <xf numFmtId="9" fontId="45" fillId="4" borderId="28" xfId="6" applyFont="1" applyFill="1" applyBorder="1"/>
    <xf numFmtId="10" fontId="20" fillId="0" borderId="13" xfId="6" applyNumberFormat="1" applyFont="1" applyBorder="1"/>
    <xf numFmtId="10" fontId="20" fillId="0" borderId="15" xfId="6" applyNumberFormat="1" applyFont="1" applyBorder="1"/>
    <xf numFmtId="10" fontId="20" fillId="0" borderId="19" xfId="6" applyNumberFormat="1" applyFont="1" applyBorder="1"/>
    <xf numFmtId="0" fontId="38" fillId="2" borderId="14" xfId="0" applyFont="1" applyFill="1" applyBorder="1" applyAlignment="1">
      <alignment horizontal="left" wrapText="1"/>
    </xf>
    <xf numFmtId="0" fontId="3" fillId="5" borderId="14" xfId="0" applyFont="1" applyFill="1" applyBorder="1" applyAlignment="1">
      <alignment horizontal="left" vertical="center" wrapText="1"/>
    </xf>
    <xf numFmtId="0" fontId="46" fillId="2" borderId="14" xfId="0" applyFont="1" applyFill="1" applyBorder="1" applyAlignment="1">
      <alignment horizontal="left" wrapText="1"/>
    </xf>
    <xf numFmtId="3" fontId="16" fillId="4" borderId="28" xfId="0" applyNumberFormat="1" applyFont="1" applyFill="1" applyBorder="1" applyAlignment="1">
      <alignment vertical="center"/>
    </xf>
    <xf numFmtId="3" fontId="23" fillId="4" borderId="41" xfId="0" applyNumberFormat="1" applyFont="1" applyFill="1" applyBorder="1"/>
    <xf numFmtId="0" fontId="16" fillId="4" borderId="28" xfId="0" applyFont="1" applyFill="1" applyBorder="1" applyAlignment="1">
      <alignment horizontal="center" vertical="center" wrapText="1"/>
    </xf>
    <xf numFmtId="0" fontId="28" fillId="4" borderId="41" xfId="0" applyFont="1" applyFill="1" applyBorder="1"/>
    <xf numFmtId="0" fontId="4" fillId="17" borderId="3" xfId="0" applyFont="1" applyFill="1" applyBorder="1" applyAlignment="1">
      <alignment horizontal="center" vertical="center"/>
    </xf>
    <xf numFmtId="3" fontId="48" fillId="0" borderId="6" xfId="0" applyNumberFormat="1" applyFont="1" applyBorder="1"/>
    <xf numFmtId="0" fontId="48" fillId="0" borderId="6" xfId="0" applyFont="1" applyBorder="1"/>
    <xf numFmtId="3" fontId="49" fillId="0" borderId="6" xfId="0" applyNumberFormat="1" applyFont="1" applyBorder="1"/>
    <xf numFmtId="10" fontId="49" fillId="0" borderId="6" xfId="6" applyNumberFormat="1" applyFont="1" applyBorder="1"/>
    <xf numFmtId="3" fontId="2" fillId="0" borderId="4" xfId="2" applyNumberFormat="1" applyFont="1" applyBorder="1" applyAlignment="1">
      <alignment horizontal="right" vertical="center"/>
    </xf>
    <xf numFmtId="3" fontId="2" fillId="0" borderId="12" xfId="2" applyNumberFormat="1" applyFont="1" applyBorder="1" applyAlignment="1">
      <alignment horizontal="right" vertical="center"/>
    </xf>
    <xf numFmtId="3" fontId="2" fillId="0" borderId="3" xfId="2" applyNumberFormat="1" applyFont="1" applyBorder="1" applyAlignment="1">
      <alignment horizontal="right" vertical="center"/>
    </xf>
    <xf numFmtId="3" fontId="2" fillId="0" borderId="6" xfId="2" applyNumberFormat="1" applyFont="1" applyBorder="1" applyAlignment="1">
      <alignment horizontal="right" vertical="center"/>
    </xf>
    <xf numFmtId="3" fontId="2" fillId="0" borderId="14" xfId="2" applyNumberFormat="1" applyFont="1" applyBorder="1" applyAlignment="1">
      <alignment horizontal="right" vertical="center"/>
    </xf>
    <xf numFmtId="3" fontId="2" fillId="0" borderId="5" xfId="2" applyNumberFormat="1" applyFont="1" applyBorder="1" applyAlignment="1">
      <alignment horizontal="right" vertical="center"/>
    </xf>
    <xf numFmtId="3" fontId="2" fillId="0" borderId="17" xfId="2" applyNumberFormat="1" applyFont="1" applyBorder="1" applyAlignment="1">
      <alignment horizontal="right" vertical="center"/>
    </xf>
    <xf numFmtId="3" fontId="2" fillId="0" borderId="18" xfId="2" applyNumberFormat="1" applyFont="1" applyBorder="1" applyAlignment="1">
      <alignment horizontal="right" vertical="center"/>
    </xf>
    <xf numFmtId="3" fontId="2" fillId="0" borderId="16" xfId="2" applyNumberFormat="1" applyFont="1" applyBorder="1" applyAlignment="1">
      <alignment horizontal="right" vertical="center"/>
    </xf>
    <xf numFmtId="3" fontId="0" fillId="0" borderId="6" xfId="0" applyNumberFormat="1" applyBorder="1"/>
    <xf numFmtId="0" fontId="3" fillId="0" borderId="6" xfId="0" applyFont="1" applyBorder="1" applyAlignment="1">
      <alignment horizontal="right" vertical="center"/>
    </xf>
    <xf numFmtId="0" fontId="12" fillId="4" borderId="40" xfId="0" applyFont="1" applyFill="1" applyBorder="1" applyAlignment="1">
      <alignment horizontal="right" vertical="center"/>
    </xf>
    <xf numFmtId="2" fontId="3" fillId="0" borderId="6" xfId="0" applyNumberFormat="1" applyFont="1" applyBorder="1" applyAlignment="1">
      <alignment horizontal="right" vertical="center"/>
    </xf>
    <xf numFmtId="0" fontId="3" fillId="0" borderId="61" xfId="0" applyFont="1" applyBorder="1" applyAlignment="1">
      <alignment horizontal="right"/>
    </xf>
    <xf numFmtId="10" fontId="16" fillId="4" borderId="28" xfId="6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3" fillId="0" borderId="17" xfId="0" applyFont="1" applyBorder="1" applyAlignment="1">
      <alignment horizontal="right"/>
    </xf>
    <xf numFmtId="3" fontId="38" fillId="2" borderId="0" xfId="0" applyNumberFormat="1" applyFont="1" applyFill="1" applyAlignment="1">
      <alignment horizontal="right" wrapText="1"/>
    </xf>
    <xf numFmtId="3" fontId="0" fillId="0" borderId="0" xfId="0" applyNumberFormat="1"/>
    <xf numFmtId="0" fontId="42" fillId="10" borderId="64" xfId="0" applyFont="1" applyFill="1" applyBorder="1" applyAlignment="1">
      <alignment horizontal="left" vertical="center"/>
    </xf>
    <xf numFmtId="0" fontId="42" fillId="10" borderId="62" xfId="0" applyFont="1" applyFill="1" applyBorder="1" applyAlignment="1">
      <alignment horizontal="left" vertical="center"/>
    </xf>
    <xf numFmtId="0" fontId="43" fillId="0" borderId="64" xfId="0" applyFont="1" applyBorder="1" applyAlignment="1">
      <alignment horizontal="left" vertical="center" wrapText="1"/>
    </xf>
    <xf numFmtId="0" fontId="43" fillId="0" borderId="62" xfId="0" applyFont="1" applyBorder="1" applyAlignment="1">
      <alignment horizontal="left" vertical="center" wrapText="1"/>
    </xf>
    <xf numFmtId="0" fontId="42" fillId="8" borderId="63" xfId="0" applyFont="1" applyFill="1" applyBorder="1" applyAlignment="1">
      <alignment horizontal="center" vertical="center"/>
    </xf>
    <xf numFmtId="0" fontId="42" fillId="8" borderId="62" xfId="0" applyFont="1" applyFill="1" applyBorder="1" applyAlignment="1">
      <alignment horizontal="center" vertical="center"/>
    </xf>
    <xf numFmtId="0" fontId="41" fillId="0" borderId="9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7" fillId="16" borderId="63" xfId="0" applyFont="1" applyFill="1" applyBorder="1" applyAlignment="1">
      <alignment horizontal="center" vertical="center"/>
    </xf>
    <xf numFmtId="0" fontId="47" fillId="16" borderId="62" xfId="0" applyFont="1" applyFill="1" applyBorder="1" applyAlignment="1">
      <alignment horizontal="center" vertical="center"/>
    </xf>
    <xf numFmtId="0" fontId="42" fillId="9" borderId="64" xfId="0" applyFont="1" applyFill="1" applyBorder="1" applyAlignment="1">
      <alignment horizontal="left" vertical="center"/>
    </xf>
    <xf numFmtId="0" fontId="42" fillId="9" borderId="62" xfId="0" applyFont="1" applyFill="1" applyBorder="1" applyAlignment="1">
      <alignment horizontal="left" vertical="center"/>
    </xf>
    <xf numFmtId="0" fontId="43" fillId="0" borderId="9" xfId="0" applyFont="1" applyBorder="1" applyAlignment="1">
      <alignment horizontal="left"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 wrapText="1"/>
    </xf>
    <xf numFmtId="0" fontId="12" fillId="4" borderId="29" xfId="1" applyFont="1" applyFill="1" applyBorder="1" applyAlignment="1">
      <alignment vertical="center"/>
    </xf>
    <xf numFmtId="0" fontId="12" fillId="4" borderId="30" xfId="1" applyFont="1" applyFill="1" applyBorder="1" applyAlignment="1">
      <alignment vertical="center"/>
    </xf>
    <xf numFmtId="0" fontId="12" fillId="4" borderId="31" xfId="1" applyFont="1" applyFill="1" applyBorder="1" applyAlignment="1">
      <alignment vertical="center"/>
    </xf>
    <xf numFmtId="0" fontId="13" fillId="4" borderId="28" xfId="0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left"/>
    </xf>
    <xf numFmtId="0" fontId="31" fillId="4" borderId="28" xfId="0" applyFont="1" applyFill="1" applyBorder="1" applyAlignment="1">
      <alignment horizontal="center" vertical="center" wrapText="1"/>
    </xf>
    <xf numFmtId="0" fontId="13" fillId="4" borderId="40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2" fillId="4" borderId="53" xfId="0" applyFont="1" applyFill="1" applyBorder="1" applyAlignment="1">
      <alignment horizontal="center" vertical="center" wrapText="1"/>
    </xf>
    <xf numFmtId="0" fontId="12" fillId="4" borderId="52" xfId="0" applyFont="1" applyFill="1" applyBorder="1" applyAlignment="1">
      <alignment horizontal="center" vertical="center" wrapText="1"/>
    </xf>
    <xf numFmtId="0" fontId="16" fillId="4" borderId="54" xfId="0" applyFont="1" applyFill="1" applyBorder="1" applyAlignment="1">
      <alignment horizontal="center" vertical="center" wrapText="1"/>
    </xf>
    <xf numFmtId="0" fontId="16" fillId="4" borderId="51" xfId="0" applyFont="1" applyFill="1" applyBorder="1" applyAlignment="1">
      <alignment horizontal="center" vertical="center" wrapText="1"/>
    </xf>
    <xf numFmtId="0" fontId="13" fillId="4" borderId="28" xfId="1" applyFont="1" applyFill="1" applyBorder="1" applyAlignment="1">
      <alignment vertical="center"/>
    </xf>
    <xf numFmtId="0" fontId="18" fillId="4" borderId="28" xfId="0" applyFont="1" applyFill="1" applyBorder="1" applyAlignment="1">
      <alignment horizontal="center" vertical="center" wrapText="1"/>
    </xf>
    <xf numFmtId="49" fontId="12" fillId="4" borderId="28" xfId="2" applyFont="1" applyFill="1" applyBorder="1" applyAlignment="1">
      <alignment horizontal="center" vertical="center" wrapText="1"/>
    </xf>
    <xf numFmtId="49" fontId="12" fillId="4" borderId="28" xfId="2" applyFont="1" applyFill="1" applyBorder="1" applyAlignment="1">
      <alignment horizontal="center" vertical="center"/>
    </xf>
    <xf numFmtId="0" fontId="29" fillId="4" borderId="28" xfId="0" applyFont="1" applyFill="1" applyBorder="1" applyAlignment="1">
      <alignment horizontal="center" vertical="center"/>
    </xf>
    <xf numFmtId="0" fontId="28" fillId="4" borderId="28" xfId="1" applyFont="1" applyFill="1" applyBorder="1" applyAlignment="1">
      <alignment vertical="center"/>
    </xf>
    <xf numFmtId="0" fontId="28" fillId="4" borderId="28" xfId="0" applyFont="1" applyFill="1" applyBorder="1" applyAlignment="1">
      <alignment horizontal="center" vertical="center"/>
    </xf>
    <xf numFmtId="0" fontId="28" fillId="4" borderId="40" xfId="0" applyFont="1" applyFill="1" applyBorder="1" applyAlignment="1">
      <alignment horizontal="center" vertical="center"/>
    </xf>
    <xf numFmtId="0" fontId="23" fillId="4" borderId="28" xfId="0" applyFont="1" applyFill="1" applyBorder="1" applyAlignment="1">
      <alignment horizontal="center" vertical="center"/>
    </xf>
    <xf numFmtId="0" fontId="26" fillId="4" borderId="28" xfId="0" applyFont="1" applyFill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/>
    </xf>
    <xf numFmtId="0" fontId="31" fillId="4" borderId="28" xfId="1" applyFont="1" applyFill="1" applyBorder="1" applyAlignment="1">
      <alignment vertical="center"/>
    </xf>
    <xf numFmtId="0" fontId="34" fillId="4" borderId="28" xfId="0" applyFont="1" applyFill="1" applyBorder="1" applyAlignment="1">
      <alignment horizontal="center" vertical="center"/>
    </xf>
    <xf numFmtId="49" fontId="16" fillId="4" borderId="28" xfId="2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 wrapText="1"/>
    </xf>
    <xf numFmtId="49" fontId="16" fillId="4" borderId="28" xfId="2" applyFont="1" applyFill="1" applyBorder="1" applyAlignment="1">
      <alignment horizontal="center" vertical="center"/>
    </xf>
    <xf numFmtId="3" fontId="16" fillId="4" borderId="28" xfId="2" applyNumberFormat="1" applyFont="1" applyFill="1" applyBorder="1" applyAlignment="1">
      <alignment horizontal="center" vertical="center" wrapText="1"/>
    </xf>
    <xf numFmtId="0" fontId="19" fillId="4" borderId="28" xfId="0" applyFont="1" applyFill="1" applyBorder="1" applyAlignment="1">
      <alignment horizontal="center" vertical="center"/>
    </xf>
    <xf numFmtId="0" fontId="1" fillId="4" borderId="28" xfId="0" applyFont="1" applyFill="1" applyBorder="1"/>
    <xf numFmtId="0" fontId="18" fillId="4" borderId="29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31" xfId="0" applyFont="1" applyFill="1" applyBorder="1" applyAlignment="1">
      <alignment horizontal="center" vertical="center"/>
    </xf>
    <xf numFmtId="0" fontId="19" fillId="4" borderId="28" xfId="1" applyFont="1" applyFill="1" applyBorder="1" applyAlignment="1">
      <alignment horizontal="center" vertical="center"/>
    </xf>
    <xf numFmtId="0" fontId="31" fillId="4" borderId="28" xfId="1" applyFont="1" applyFill="1" applyBorder="1" applyAlignment="1">
      <alignment horizontal="center" vertical="center" wrapText="1"/>
    </xf>
    <xf numFmtId="0" fontId="31" fillId="4" borderId="40" xfId="1" applyFont="1" applyFill="1" applyBorder="1" applyAlignment="1">
      <alignment horizontal="center" vertical="center" wrapText="1"/>
    </xf>
    <xf numFmtId="0" fontId="37" fillId="4" borderId="28" xfId="1" applyFont="1" applyFill="1" applyBorder="1" applyAlignment="1">
      <alignment horizontal="center" vertical="center" wrapText="1"/>
    </xf>
    <xf numFmtId="0" fontId="37" fillId="4" borderId="40" xfId="1" applyFont="1" applyFill="1" applyBorder="1" applyAlignment="1">
      <alignment horizontal="center" vertical="center" wrapText="1"/>
    </xf>
    <xf numFmtId="0" fontId="17" fillId="4" borderId="42" xfId="1" applyFont="1" applyFill="1" applyBorder="1" applyAlignment="1">
      <alignment horizontal="center" vertical="center"/>
    </xf>
    <xf numFmtId="0" fontId="17" fillId="4" borderId="39" xfId="1" applyFont="1" applyFill="1" applyBorder="1" applyAlignment="1">
      <alignment horizontal="center" vertical="center"/>
    </xf>
    <xf numFmtId="0" fontId="17" fillId="4" borderId="43" xfId="1" applyFont="1" applyFill="1" applyBorder="1" applyAlignment="1">
      <alignment horizontal="center" vertical="center"/>
    </xf>
    <xf numFmtId="0" fontId="17" fillId="4" borderId="48" xfId="1" applyFont="1" applyFill="1" applyBorder="1" applyAlignment="1">
      <alignment horizontal="center" vertical="center"/>
    </xf>
    <xf numFmtId="0" fontId="17" fillId="4" borderId="50" xfId="1" applyFont="1" applyFill="1" applyBorder="1" applyAlignment="1">
      <alignment horizontal="center" vertical="center"/>
    </xf>
    <xf numFmtId="0" fontId="17" fillId="4" borderId="49" xfId="1" applyFont="1" applyFill="1" applyBorder="1" applyAlignment="1">
      <alignment horizontal="center" vertical="center"/>
    </xf>
    <xf numFmtId="0" fontId="18" fillId="4" borderId="28" xfId="1" applyFont="1" applyFill="1" applyBorder="1" applyAlignment="1">
      <alignment horizontal="center" vertical="center"/>
    </xf>
    <xf numFmtId="0" fontId="12" fillId="4" borderId="28" xfId="1" applyFont="1" applyFill="1" applyBorder="1" applyAlignment="1">
      <alignment horizontal="center" vertical="center" wrapText="1"/>
    </xf>
    <xf numFmtId="0" fontId="12" fillId="4" borderId="40" xfId="1" applyFont="1" applyFill="1" applyBorder="1" applyAlignment="1">
      <alignment horizontal="center" vertical="center" wrapText="1"/>
    </xf>
    <xf numFmtId="0" fontId="17" fillId="4" borderId="28" xfId="1" applyFont="1" applyFill="1" applyBorder="1" applyAlignment="1">
      <alignment horizontal="center" vertical="center"/>
    </xf>
    <xf numFmtId="0" fontId="17" fillId="4" borderId="40" xfId="1" applyFont="1" applyFill="1" applyBorder="1" applyAlignment="1">
      <alignment horizontal="center" vertical="center"/>
    </xf>
    <xf numFmtId="0" fontId="12" fillId="4" borderId="28" xfId="1" applyFont="1" applyFill="1" applyBorder="1" applyAlignment="1">
      <alignment horizontal="center" vertical="center"/>
    </xf>
    <xf numFmtId="0" fontId="12" fillId="4" borderId="40" xfId="1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31" fillId="4" borderId="27" xfId="1" applyFont="1" applyFill="1" applyBorder="1" applyAlignment="1">
      <alignment vertical="center"/>
    </xf>
    <xf numFmtId="0" fontId="31" fillId="4" borderId="0" xfId="1" applyFont="1" applyFill="1" applyAlignment="1">
      <alignment vertical="center"/>
    </xf>
    <xf numFmtId="0" fontId="31" fillId="4" borderId="40" xfId="0" applyFont="1" applyFill="1" applyBorder="1" applyAlignment="1">
      <alignment horizontal="center" vertical="center" wrapText="1"/>
    </xf>
    <xf numFmtId="0" fontId="35" fillId="4" borderId="28" xfId="0" applyFont="1" applyFill="1" applyBorder="1"/>
    <xf numFmtId="0" fontId="16" fillId="4" borderId="28" xfId="1" applyFont="1" applyFill="1" applyBorder="1" applyAlignment="1">
      <alignment horizontal="center" vertical="center" wrapText="1"/>
    </xf>
    <xf numFmtId="0" fontId="16" fillId="4" borderId="42" xfId="1" applyFont="1" applyFill="1" applyBorder="1" applyAlignment="1">
      <alignment horizontal="center" vertical="center" wrapText="1"/>
    </xf>
    <xf numFmtId="0" fontId="16" fillId="4" borderId="43" xfId="1" applyFont="1" applyFill="1" applyBorder="1" applyAlignment="1">
      <alignment horizontal="center" vertical="center" wrapText="1"/>
    </xf>
    <xf numFmtId="0" fontId="16" fillId="4" borderId="27" xfId="1" applyFont="1" applyFill="1" applyBorder="1" applyAlignment="1">
      <alignment horizontal="center" vertical="center" wrapText="1"/>
    </xf>
    <xf numFmtId="0" fontId="16" fillId="4" borderId="47" xfId="1" applyFont="1" applyFill="1" applyBorder="1" applyAlignment="1">
      <alignment horizontal="center" vertical="center" wrapText="1"/>
    </xf>
    <xf numFmtId="0" fontId="16" fillId="4" borderId="48" xfId="1" applyFont="1" applyFill="1" applyBorder="1" applyAlignment="1">
      <alignment horizontal="center" vertical="center" wrapText="1"/>
    </xf>
    <xf numFmtId="0" fontId="16" fillId="4" borderId="49" xfId="1" applyFont="1" applyFill="1" applyBorder="1" applyAlignment="1">
      <alignment horizontal="center" vertical="center" wrapText="1"/>
    </xf>
    <xf numFmtId="0" fontId="12" fillId="4" borderId="42" xfId="1" applyFont="1" applyFill="1" applyBorder="1" applyAlignment="1">
      <alignment horizontal="center" vertical="center" wrapText="1"/>
    </xf>
    <xf numFmtId="0" fontId="12" fillId="4" borderId="43" xfId="1" applyFont="1" applyFill="1" applyBorder="1" applyAlignment="1">
      <alignment horizontal="center" vertical="center" wrapText="1"/>
    </xf>
    <xf numFmtId="0" fontId="12" fillId="4" borderId="27" xfId="1" applyFont="1" applyFill="1" applyBorder="1" applyAlignment="1">
      <alignment horizontal="center" vertical="center" wrapText="1"/>
    </xf>
    <xf numFmtId="0" fontId="12" fillId="4" borderId="47" xfId="1" applyFont="1" applyFill="1" applyBorder="1" applyAlignment="1">
      <alignment horizontal="center" vertical="center" wrapText="1"/>
    </xf>
    <xf numFmtId="0" fontId="12" fillId="4" borderId="48" xfId="1" applyFont="1" applyFill="1" applyBorder="1" applyAlignment="1">
      <alignment horizontal="center" vertical="center" wrapText="1"/>
    </xf>
    <xf numFmtId="0" fontId="12" fillId="4" borderId="49" xfId="1" applyFont="1" applyFill="1" applyBorder="1" applyAlignment="1">
      <alignment horizontal="center" vertical="center" wrapText="1"/>
    </xf>
    <xf numFmtId="0" fontId="31" fillId="4" borderId="46" xfId="1" applyFont="1" applyFill="1" applyBorder="1" applyAlignment="1">
      <alignment horizontal="center" vertical="center" wrapText="1"/>
    </xf>
    <xf numFmtId="0" fontId="31" fillId="4" borderId="41" xfId="1" applyFont="1" applyFill="1" applyBorder="1" applyAlignment="1">
      <alignment horizontal="center" vertical="center" wrapText="1"/>
    </xf>
    <xf numFmtId="0" fontId="16" fillId="4" borderId="29" xfId="1" applyFont="1" applyFill="1" applyBorder="1" applyAlignment="1">
      <alignment horizontal="center" vertical="center"/>
    </xf>
    <xf numFmtId="0" fontId="16" fillId="4" borderId="31" xfId="1" applyFont="1" applyFill="1" applyBorder="1" applyAlignment="1">
      <alignment horizontal="center" vertical="center"/>
    </xf>
    <xf numFmtId="0" fontId="31" fillId="4" borderId="29" xfId="1" applyFont="1" applyFill="1" applyBorder="1" applyAlignment="1">
      <alignment horizontal="center" vertical="center" wrapText="1"/>
    </xf>
    <xf numFmtId="0" fontId="31" fillId="4" borderId="31" xfId="1" applyFont="1" applyFill="1" applyBorder="1" applyAlignment="1">
      <alignment horizontal="center" vertical="center" wrapText="1"/>
    </xf>
    <xf numFmtId="0" fontId="18" fillId="4" borderId="28" xfId="1" applyFont="1" applyFill="1" applyBorder="1" applyAlignment="1">
      <alignment vertical="center"/>
    </xf>
    <xf numFmtId="0" fontId="19" fillId="4" borderId="29" xfId="1" applyFont="1" applyFill="1" applyBorder="1" applyAlignment="1">
      <alignment horizontal="center" vertical="center"/>
    </xf>
    <xf numFmtId="0" fontId="19" fillId="4" borderId="30" xfId="1" applyFont="1" applyFill="1" applyBorder="1" applyAlignment="1">
      <alignment horizontal="center" vertical="center"/>
    </xf>
    <xf numFmtId="0" fontId="19" fillId="4" borderId="31" xfId="1" applyFont="1" applyFill="1" applyBorder="1" applyAlignment="1">
      <alignment horizontal="center" vertical="center"/>
    </xf>
    <xf numFmtId="0" fontId="31" fillId="4" borderId="46" xfId="0" applyFont="1" applyFill="1" applyBorder="1" applyAlignment="1">
      <alignment horizontal="center" vertical="center" wrapText="1"/>
    </xf>
    <xf numFmtId="0" fontId="31" fillId="4" borderId="41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7" xfId="1" applyFont="1" applyFill="1" applyBorder="1" applyAlignment="1">
      <alignment vertical="center"/>
    </xf>
    <xf numFmtId="0" fontId="12" fillId="4" borderId="0" xfId="1" applyFont="1" applyFill="1" applyAlignment="1">
      <alignment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164" fontId="12" fillId="4" borderId="28" xfId="0" applyNumberFormat="1" applyFont="1" applyFill="1" applyBorder="1" applyAlignment="1">
      <alignment horizontal="center" vertical="center" wrapText="1"/>
    </xf>
    <xf numFmtId="0" fontId="12" fillId="4" borderId="28" xfId="1" applyFont="1" applyFill="1" applyBorder="1" applyAlignment="1">
      <alignment vertical="center"/>
    </xf>
    <xf numFmtId="0" fontId="31" fillId="4" borderId="28" xfId="4" applyFont="1" applyFill="1" applyBorder="1" applyAlignment="1">
      <alignment horizontal="center" vertical="center"/>
    </xf>
    <xf numFmtId="0" fontId="31" fillId="4" borderId="40" xfId="4" applyFont="1" applyFill="1" applyBorder="1" applyAlignment="1">
      <alignment horizontal="center" vertical="center"/>
    </xf>
    <xf numFmtId="0" fontId="31" fillId="4" borderId="28" xfId="4" applyFont="1" applyFill="1" applyBorder="1" applyAlignment="1">
      <alignment horizontal="center"/>
    </xf>
    <xf numFmtId="0" fontId="19" fillId="4" borderId="28" xfId="4" applyFont="1" applyFill="1" applyBorder="1" applyAlignment="1">
      <alignment horizontal="center"/>
    </xf>
    <xf numFmtId="0" fontId="17" fillId="4" borderId="28" xfId="1" applyFont="1" applyFill="1" applyBorder="1" applyAlignment="1">
      <alignment vertical="center"/>
    </xf>
  </cellXfs>
  <cellStyles count="7">
    <cellStyle name="Bueno" xfId="5" builtinId="26"/>
    <cellStyle name="Normal" xfId="0" builtinId="0"/>
    <cellStyle name="Normal 2" xfId="4" xr:uid="{00000000-0005-0000-0000-000002000000}"/>
    <cellStyle name="Normal_ESTR98" xfId="3" xr:uid="{00000000-0005-0000-0000-000003000000}"/>
    <cellStyle name="Normal_PLAZAS98" xfId="1" xr:uid="{00000000-0005-0000-0000-000004000000}"/>
    <cellStyle name="Normal_SPGG98" xfId="2" xr:uid="{00000000-0005-0000-0000-000005000000}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zoomScale="80" zoomScaleNormal="80" workbookViewId="0">
      <selection activeCell="BC35" sqref="BC35"/>
    </sheetView>
  </sheetViews>
  <sheetFormatPr baseColWidth="10" defaultColWidth="2" defaultRowHeight="11.25" x14ac:dyDescent="0.2"/>
  <cols>
    <col min="1" max="1" width="21.28515625" style="8" customWidth="1"/>
    <col min="2" max="2" width="9.5703125" style="8" customWidth="1"/>
    <col min="3" max="3" width="18.7109375" style="8" customWidth="1"/>
    <col min="4" max="4" width="31.7109375" style="8" customWidth="1"/>
    <col min="5" max="5" width="7.5703125" style="8" customWidth="1"/>
    <col min="6" max="6" width="8.140625" style="8" customWidth="1"/>
    <col min="7" max="7" width="9.5703125" style="8" customWidth="1"/>
    <col min="8" max="9" width="8.7109375" style="8" customWidth="1"/>
    <col min="10" max="10" width="7.42578125" style="8" customWidth="1"/>
    <col min="11" max="11" width="14.7109375" style="8" hidden="1" customWidth="1"/>
    <col min="12" max="12" width="9.42578125" style="8" hidden="1" customWidth="1"/>
    <col min="13" max="15" width="8.7109375" style="8" customWidth="1"/>
    <col min="16" max="16" width="14.7109375" style="8" hidden="1" customWidth="1"/>
    <col min="17" max="17" width="9.7109375" style="8" hidden="1" customWidth="1"/>
    <col min="18" max="18" width="9.7109375" style="8" customWidth="1"/>
    <col min="19" max="19" width="15" style="8" hidden="1" customWidth="1"/>
    <col min="20" max="20" width="8.7109375" style="8" customWidth="1"/>
    <col min="21" max="16384" width="2" style="8"/>
  </cols>
  <sheetData>
    <row r="1" spans="1:21" s="2" customFormat="1" ht="41.25" customHeight="1" x14ac:dyDescent="0.2">
      <c r="A1" s="314" t="s">
        <v>194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</row>
    <row r="2" spans="1:21" s="2" customFormat="1" ht="22.5" customHeight="1" x14ac:dyDescent="0.2">
      <c r="A2" s="315" t="s">
        <v>36</v>
      </c>
      <c r="B2" s="316"/>
      <c r="C2" s="317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</row>
    <row r="3" spans="1:21" s="3" customFormat="1" ht="22.5" customHeight="1" x14ac:dyDescent="0.25">
      <c r="A3" s="318" t="s">
        <v>0</v>
      </c>
      <c r="B3" s="318" t="s">
        <v>1</v>
      </c>
      <c r="C3" s="321" t="s">
        <v>2</v>
      </c>
      <c r="D3" s="321" t="s">
        <v>3</v>
      </c>
      <c r="E3" s="318" t="s">
        <v>29</v>
      </c>
      <c r="F3" s="319" t="s">
        <v>4</v>
      </c>
      <c r="G3" s="319"/>
      <c r="H3" s="311">
        <v>2021</v>
      </c>
      <c r="I3" s="312"/>
      <c r="J3" s="312"/>
      <c r="K3" s="312"/>
      <c r="L3" s="313"/>
      <c r="M3" s="311" t="s">
        <v>192</v>
      </c>
      <c r="N3" s="312"/>
      <c r="O3" s="312"/>
      <c r="P3" s="312"/>
      <c r="Q3" s="313"/>
      <c r="R3" s="314" t="s">
        <v>193</v>
      </c>
      <c r="S3" s="314"/>
    </row>
    <row r="4" spans="1:21" s="3" customFormat="1" ht="22.5" customHeight="1" x14ac:dyDescent="0.25">
      <c r="A4" s="318"/>
      <c r="B4" s="318"/>
      <c r="C4" s="321"/>
      <c r="D4" s="321"/>
      <c r="E4" s="318"/>
      <c r="F4" s="322" t="s">
        <v>30</v>
      </c>
      <c r="G4" s="322" t="s">
        <v>31</v>
      </c>
      <c r="H4" s="322" t="s">
        <v>33</v>
      </c>
      <c r="I4" s="322" t="s">
        <v>34</v>
      </c>
      <c r="J4" s="322" t="s">
        <v>32</v>
      </c>
      <c r="K4" s="311" t="s">
        <v>280</v>
      </c>
      <c r="L4" s="313"/>
      <c r="M4" s="140"/>
      <c r="N4" s="140"/>
      <c r="O4" s="140"/>
      <c r="P4" s="311" t="s">
        <v>280</v>
      </c>
      <c r="Q4" s="312"/>
      <c r="R4" s="324" t="s">
        <v>33</v>
      </c>
      <c r="S4" s="326" t="s">
        <v>35</v>
      </c>
    </row>
    <row r="5" spans="1:21" s="3" customFormat="1" ht="41.25" customHeight="1" x14ac:dyDescent="0.25">
      <c r="A5" s="318"/>
      <c r="B5" s="318"/>
      <c r="C5" s="321"/>
      <c r="D5" s="321"/>
      <c r="E5" s="318"/>
      <c r="F5" s="323"/>
      <c r="G5" s="323"/>
      <c r="H5" s="323"/>
      <c r="I5" s="323"/>
      <c r="J5" s="323"/>
      <c r="K5" s="133" t="s">
        <v>281</v>
      </c>
      <c r="L5" s="133" t="s">
        <v>282</v>
      </c>
      <c r="M5" s="133" t="s">
        <v>33</v>
      </c>
      <c r="N5" s="133" t="s">
        <v>34</v>
      </c>
      <c r="O5" s="133" t="s">
        <v>32</v>
      </c>
      <c r="P5" s="133" t="s">
        <v>281</v>
      </c>
      <c r="Q5" s="146" t="s">
        <v>282</v>
      </c>
      <c r="R5" s="325"/>
      <c r="S5" s="327"/>
      <c r="U5" s="23"/>
    </row>
    <row r="6" spans="1:21" s="5" customFormat="1" ht="81" customHeight="1" thickBot="1" x14ac:dyDescent="0.3">
      <c r="A6" s="236" t="s">
        <v>329</v>
      </c>
      <c r="B6" s="274" t="s">
        <v>353</v>
      </c>
      <c r="C6" s="237" t="s">
        <v>347</v>
      </c>
      <c r="D6" s="237" t="s">
        <v>348</v>
      </c>
      <c r="E6" s="248" t="s">
        <v>32</v>
      </c>
      <c r="F6" s="248">
        <v>0.114</v>
      </c>
      <c r="G6" s="238">
        <v>2014</v>
      </c>
      <c r="H6" s="254">
        <v>5.8000000000000003E-2</v>
      </c>
      <c r="I6" s="254">
        <v>5.8000000000000003E-2</v>
      </c>
      <c r="J6" s="74">
        <f>I6/H6</f>
        <v>1</v>
      </c>
      <c r="K6" s="74"/>
      <c r="L6" s="74"/>
      <c r="M6" s="253">
        <v>5.0999999999999997E-2</v>
      </c>
      <c r="N6" s="253">
        <v>5.0999999999999997E-2</v>
      </c>
      <c r="O6" s="74">
        <f t="shared" ref="O6:O19" si="0">N6/M6</f>
        <v>1</v>
      </c>
      <c r="P6" s="24"/>
      <c r="Q6" s="24"/>
      <c r="R6" s="248">
        <v>4.4400000000000002E-2</v>
      </c>
      <c r="S6" s="24"/>
    </row>
    <row r="7" spans="1:21" s="5" customFormat="1" ht="57" thickBot="1" x14ac:dyDescent="0.3">
      <c r="A7" s="236" t="s">
        <v>329</v>
      </c>
      <c r="B7" s="302" t="s">
        <v>349</v>
      </c>
      <c r="C7" s="304" t="s">
        <v>350</v>
      </c>
      <c r="D7" s="237" t="s">
        <v>351</v>
      </c>
      <c r="E7" s="248" t="s">
        <v>32</v>
      </c>
      <c r="F7" s="248">
        <v>0.52100000000000002</v>
      </c>
      <c r="G7" s="238">
        <v>2016</v>
      </c>
      <c r="H7" s="254">
        <v>0.73699999999999999</v>
      </c>
      <c r="I7" s="253" t="s">
        <v>382</v>
      </c>
      <c r="J7" s="74">
        <v>0</v>
      </c>
      <c r="K7" s="22"/>
      <c r="L7" s="22"/>
      <c r="M7" s="253">
        <v>0.76400000000000001</v>
      </c>
      <c r="N7" s="253">
        <v>0.76400000000000001</v>
      </c>
      <c r="O7" s="74">
        <f t="shared" si="0"/>
        <v>1</v>
      </c>
      <c r="P7" s="4"/>
      <c r="Q7" s="4"/>
      <c r="R7" s="248">
        <v>0.77100000000000002</v>
      </c>
      <c r="S7" s="4"/>
    </row>
    <row r="8" spans="1:21" s="5" customFormat="1" ht="45.75" thickBot="1" x14ac:dyDescent="0.3">
      <c r="A8" s="236" t="s">
        <v>329</v>
      </c>
      <c r="B8" s="303"/>
      <c r="C8" s="305"/>
      <c r="D8" s="237" t="s">
        <v>352</v>
      </c>
      <c r="E8" s="248" t="s">
        <v>32</v>
      </c>
      <c r="F8" s="248">
        <v>0.39700000000000002</v>
      </c>
      <c r="G8" s="238">
        <v>2016</v>
      </c>
      <c r="H8" s="254">
        <v>0.66400000000000003</v>
      </c>
      <c r="I8" s="253" t="s">
        <v>382</v>
      </c>
      <c r="J8" s="74">
        <v>0</v>
      </c>
      <c r="K8" s="4"/>
      <c r="L8" s="4"/>
      <c r="M8" s="253">
        <v>0.71599999999999997</v>
      </c>
      <c r="N8" s="253">
        <v>0.71599999999999997</v>
      </c>
      <c r="O8" s="74">
        <f t="shared" si="0"/>
        <v>1</v>
      </c>
      <c r="P8" s="4"/>
      <c r="Q8" s="4"/>
      <c r="R8" s="248">
        <v>0.77200000000000002</v>
      </c>
      <c r="S8" s="4"/>
    </row>
    <row r="9" spans="1:21" s="5" customFormat="1" ht="23.25" thickBot="1" x14ac:dyDescent="0.3">
      <c r="A9" s="236" t="s">
        <v>329</v>
      </c>
      <c r="B9" s="306" t="s">
        <v>354</v>
      </c>
      <c r="C9" s="304" t="s">
        <v>355</v>
      </c>
      <c r="D9" s="237" t="s">
        <v>356</v>
      </c>
      <c r="E9" s="248" t="s">
        <v>32</v>
      </c>
      <c r="F9" s="248">
        <v>0.09</v>
      </c>
      <c r="G9" s="238">
        <v>2005</v>
      </c>
      <c r="H9" s="254">
        <v>0.52</v>
      </c>
      <c r="I9" s="253" t="s">
        <v>382</v>
      </c>
      <c r="J9" s="74">
        <v>0</v>
      </c>
      <c r="K9" s="4"/>
      <c r="L9" s="4"/>
      <c r="M9" s="253">
        <v>0.54</v>
      </c>
      <c r="N9" s="253">
        <v>0.54</v>
      </c>
      <c r="O9" s="74">
        <f t="shared" si="0"/>
        <v>1</v>
      </c>
      <c r="P9" s="4"/>
      <c r="Q9" s="4"/>
      <c r="R9" s="248">
        <v>0.56000000000000005</v>
      </c>
      <c r="S9" s="4"/>
    </row>
    <row r="10" spans="1:21" s="5" customFormat="1" ht="48.75" customHeight="1" thickBot="1" x14ac:dyDescent="0.3">
      <c r="A10" s="236" t="s">
        <v>329</v>
      </c>
      <c r="B10" s="307"/>
      <c r="C10" s="305"/>
      <c r="D10" s="237" t="s">
        <v>357</v>
      </c>
      <c r="E10" s="248" t="s">
        <v>32</v>
      </c>
      <c r="F10" s="248">
        <v>0.50600000000000001</v>
      </c>
      <c r="G10" s="238">
        <v>2007</v>
      </c>
      <c r="H10" s="254">
        <v>0.20200000000000001</v>
      </c>
      <c r="I10" s="254">
        <v>0.36299999999999999</v>
      </c>
      <c r="J10" s="74">
        <f t="shared" ref="J10:J19" si="1">I10/H10</f>
        <v>1.7970297029702968</v>
      </c>
      <c r="K10" s="4"/>
      <c r="L10" s="4"/>
      <c r="M10" s="253">
        <v>0.18</v>
      </c>
      <c r="N10" s="253">
        <v>0.18</v>
      </c>
      <c r="O10" s="74">
        <f t="shared" si="0"/>
        <v>1</v>
      </c>
      <c r="P10" s="4"/>
      <c r="Q10" s="4"/>
      <c r="R10" s="248">
        <v>0.16500000000000001</v>
      </c>
      <c r="S10" s="4"/>
    </row>
    <row r="11" spans="1:21" s="5" customFormat="1" ht="77.25" customHeight="1" thickBot="1" x14ac:dyDescent="0.3">
      <c r="A11" s="236" t="s">
        <v>329</v>
      </c>
      <c r="B11" s="308" t="s">
        <v>358</v>
      </c>
      <c r="C11" s="310" t="s">
        <v>359</v>
      </c>
      <c r="D11" s="239" t="s">
        <v>360</v>
      </c>
      <c r="E11" s="248" t="s">
        <v>32</v>
      </c>
      <c r="F11" s="248">
        <v>0.109</v>
      </c>
      <c r="G11" s="238">
        <v>2009</v>
      </c>
      <c r="H11" s="254">
        <v>0.22</v>
      </c>
      <c r="I11" s="253" t="s">
        <v>382</v>
      </c>
      <c r="J11" s="74">
        <v>0</v>
      </c>
      <c r="K11" s="4"/>
      <c r="L11" s="4"/>
      <c r="M11" s="253">
        <v>0.221</v>
      </c>
      <c r="N11" s="253">
        <v>0.221</v>
      </c>
      <c r="O11" s="74">
        <f t="shared" si="0"/>
        <v>1</v>
      </c>
      <c r="P11" s="4"/>
      <c r="Q11" s="4"/>
      <c r="R11" s="248">
        <v>0.222</v>
      </c>
      <c r="S11" s="4"/>
    </row>
    <row r="12" spans="1:21" s="5" customFormat="1" ht="69" customHeight="1" thickBot="1" x14ac:dyDescent="0.3">
      <c r="A12" s="236" t="s">
        <v>329</v>
      </c>
      <c r="B12" s="309"/>
      <c r="C12" s="301"/>
      <c r="D12" s="239" t="s">
        <v>361</v>
      </c>
      <c r="E12" s="248" t="s">
        <v>32</v>
      </c>
      <c r="F12" s="248">
        <v>0.13700000000000001</v>
      </c>
      <c r="G12" s="238">
        <v>2009</v>
      </c>
      <c r="H12" s="254">
        <v>0.19</v>
      </c>
      <c r="I12" s="253" t="s">
        <v>382</v>
      </c>
      <c r="J12" s="74">
        <v>0</v>
      </c>
      <c r="K12" s="4"/>
      <c r="L12" s="4"/>
      <c r="M12" s="253">
        <v>0.2</v>
      </c>
      <c r="N12" s="253">
        <v>0.2</v>
      </c>
      <c r="O12" s="74">
        <f t="shared" si="0"/>
        <v>1</v>
      </c>
      <c r="P12" s="4"/>
      <c r="Q12" s="4"/>
      <c r="R12" s="248">
        <v>0.21</v>
      </c>
      <c r="S12" s="4"/>
    </row>
    <row r="13" spans="1:21" s="241" customFormat="1" ht="56.25" customHeight="1" thickBot="1" x14ac:dyDescent="0.3">
      <c r="A13" s="236" t="s">
        <v>329</v>
      </c>
      <c r="B13" s="298" t="s">
        <v>362</v>
      </c>
      <c r="C13" s="300" t="s">
        <v>363</v>
      </c>
      <c r="D13" s="239" t="s">
        <v>364</v>
      </c>
      <c r="E13" s="248" t="s">
        <v>32</v>
      </c>
      <c r="F13" s="248">
        <v>6.6000000000000003E-2</v>
      </c>
      <c r="G13" s="238">
        <v>2014</v>
      </c>
      <c r="H13" s="254">
        <v>0.19</v>
      </c>
      <c r="I13" s="253" t="s">
        <v>382</v>
      </c>
      <c r="J13" s="74">
        <v>0</v>
      </c>
      <c r="K13" s="240"/>
      <c r="L13" s="240"/>
      <c r="M13" s="253">
        <v>0.21</v>
      </c>
      <c r="N13" s="253">
        <v>0.21</v>
      </c>
      <c r="O13" s="74">
        <f t="shared" si="0"/>
        <v>1</v>
      </c>
      <c r="P13" s="240"/>
      <c r="Q13" s="240"/>
      <c r="R13" s="248">
        <v>0.23</v>
      </c>
      <c r="S13" s="240"/>
    </row>
    <row r="14" spans="1:21" s="241" customFormat="1" ht="72" customHeight="1" thickBot="1" x14ac:dyDescent="0.3">
      <c r="A14" s="236" t="s">
        <v>329</v>
      </c>
      <c r="B14" s="299"/>
      <c r="C14" s="301"/>
      <c r="D14" s="239" t="s">
        <v>365</v>
      </c>
      <c r="E14" s="248" t="s">
        <v>32</v>
      </c>
      <c r="F14" s="249">
        <v>0.19700000000000001</v>
      </c>
      <c r="G14" s="250">
        <v>2010</v>
      </c>
      <c r="H14" s="254">
        <v>0.83</v>
      </c>
      <c r="I14" s="254">
        <v>0.80410000000000004</v>
      </c>
      <c r="J14" s="74">
        <f t="shared" si="1"/>
        <v>0.96879518072289161</v>
      </c>
      <c r="K14" s="240"/>
      <c r="L14" s="240"/>
      <c r="M14" s="253">
        <v>0.86</v>
      </c>
      <c r="N14" s="253">
        <v>0.86</v>
      </c>
      <c r="O14" s="74">
        <f t="shared" si="0"/>
        <v>1</v>
      </c>
      <c r="P14" s="240"/>
      <c r="Q14" s="240"/>
      <c r="R14" s="248">
        <v>0.89</v>
      </c>
      <c r="S14" s="240"/>
    </row>
    <row r="15" spans="1:21" s="241" customFormat="1" ht="64.5" thickBot="1" x14ac:dyDescent="0.3">
      <c r="A15" s="236" t="s">
        <v>329</v>
      </c>
      <c r="B15" s="242" t="s">
        <v>366</v>
      </c>
      <c r="C15" s="239" t="s">
        <v>367</v>
      </c>
      <c r="D15" s="239" t="s">
        <v>368</v>
      </c>
      <c r="E15" s="248" t="s">
        <v>32</v>
      </c>
      <c r="F15" s="248">
        <v>0.33900000000000002</v>
      </c>
      <c r="G15" s="238">
        <v>2016</v>
      </c>
      <c r="H15" s="254">
        <v>0.32</v>
      </c>
      <c r="I15" s="253">
        <v>0</v>
      </c>
      <c r="J15" s="74">
        <f t="shared" si="1"/>
        <v>0</v>
      </c>
      <c r="K15" s="240"/>
      <c r="L15" s="240"/>
      <c r="M15" s="253">
        <v>0.31900000000000001</v>
      </c>
      <c r="N15" s="253">
        <v>0.31900000000000001</v>
      </c>
      <c r="O15" s="74">
        <f t="shared" si="0"/>
        <v>1</v>
      </c>
      <c r="P15" s="240"/>
      <c r="Q15" s="240"/>
      <c r="R15" s="248">
        <v>0.318</v>
      </c>
      <c r="S15" s="240"/>
    </row>
    <row r="16" spans="1:21" s="241" customFormat="1" ht="92.25" customHeight="1" thickBot="1" x14ac:dyDescent="0.3">
      <c r="A16" s="236" t="s">
        <v>329</v>
      </c>
      <c r="B16" s="243" t="s">
        <v>369</v>
      </c>
      <c r="C16" s="239" t="s">
        <v>370</v>
      </c>
      <c r="D16" s="239" t="s">
        <v>371</v>
      </c>
      <c r="E16" s="248" t="s">
        <v>32</v>
      </c>
      <c r="F16" s="248">
        <v>0.68</v>
      </c>
      <c r="G16" s="238">
        <v>2013</v>
      </c>
      <c r="H16" s="254">
        <v>1</v>
      </c>
      <c r="I16" s="254">
        <v>0.92</v>
      </c>
      <c r="J16" s="74">
        <f t="shared" si="1"/>
        <v>0.92</v>
      </c>
      <c r="K16" s="240"/>
      <c r="L16" s="240"/>
      <c r="M16" s="254">
        <v>1</v>
      </c>
      <c r="N16" s="254">
        <v>1</v>
      </c>
      <c r="O16" s="74">
        <f t="shared" si="0"/>
        <v>1</v>
      </c>
      <c r="P16" s="240"/>
      <c r="Q16" s="240"/>
      <c r="R16" s="248">
        <v>0.97</v>
      </c>
      <c r="S16" s="240"/>
    </row>
    <row r="17" spans="1:19" s="5" customFormat="1" ht="64.5" thickBot="1" x14ac:dyDescent="0.3">
      <c r="A17" s="236" t="s">
        <v>329</v>
      </c>
      <c r="B17" s="244" t="s">
        <v>372</v>
      </c>
      <c r="C17" s="245" t="s">
        <v>373</v>
      </c>
      <c r="D17" s="239" t="s">
        <v>374</v>
      </c>
      <c r="E17" s="248" t="s">
        <v>32</v>
      </c>
      <c r="F17" s="251">
        <v>1.7000000000000001E-2</v>
      </c>
      <c r="G17" s="252">
        <v>2012</v>
      </c>
      <c r="H17" s="255">
        <v>1.4500000000000001E-2</v>
      </c>
      <c r="I17" s="255" t="s">
        <v>382</v>
      </c>
      <c r="J17" s="74">
        <v>0</v>
      </c>
      <c r="K17" s="4"/>
      <c r="L17" s="4"/>
      <c r="M17" s="253">
        <v>1.4E-2</v>
      </c>
      <c r="N17" s="253">
        <v>1.4E-2</v>
      </c>
      <c r="O17" s="74">
        <f t="shared" si="0"/>
        <v>1</v>
      </c>
      <c r="P17" s="4"/>
      <c r="Q17" s="4"/>
      <c r="R17" s="248">
        <v>1.35E-2</v>
      </c>
      <c r="S17" s="4"/>
    </row>
    <row r="18" spans="1:19" s="5" customFormat="1" ht="105.75" customHeight="1" thickBot="1" x14ac:dyDescent="0.3">
      <c r="A18" s="236" t="s">
        <v>329</v>
      </c>
      <c r="B18" s="246" t="s">
        <v>375</v>
      </c>
      <c r="C18" s="239" t="s">
        <v>376</v>
      </c>
      <c r="D18" s="239" t="s">
        <v>377</v>
      </c>
      <c r="E18" s="248" t="s">
        <v>32</v>
      </c>
      <c r="F18" s="248">
        <v>0.30299999999999999</v>
      </c>
      <c r="G18" s="238">
        <v>2011</v>
      </c>
      <c r="H18" s="254">
        <v>0.17</v>
      </c>
      <c r="I18" s="254" t="s">
        <v>382</v>
      </c>
      <c r="J18" s="74">
        <v>0</v>
      </c>
      <c r="K18" s="4"/>
      <c r="L18" s="4"/>
      <c r="M18" s="253">
        <v>0.16</v>
      </c>
      <c r="N18" s="253">
        <v>0.16</v>
      </c>
      <c r="O18" s="74">
        <f t="shared" si="0"/>
        <v>1</v>
      </c>
      <c r="P18" s="4"/>
      <c r="Q18" s="4"/>
      <c r="R18" s="248">
        <v>0.15</v>
      </c>
      <c r="S18" s="4"/>
    </row>
    <row r="19" spans="1:19" s="5" customFormat="1" ht="123" customHeight="1" thickBot="1" x14ac:dyDescent="0.3">
      <c r="A19" s="236" t="s">
        <v>329</v>
      </c>
      <c r="B19" s="247" t="s">
        <v>378</v>
      </c>
      <c r="C19" s="239" t="s">
        <v>379</v>
      </c>
      <c r="D19" s="239" t="s">
        <v>380</v>
      </c>
      <c r="E19" s="248" t="s">
        <v>32</v>
      </c>
      <c r="F19" s="248">
        <v>0.92</v>
      </c>
      <c r="G19" s="238">
        <v>2016</v>
      </c>
      <c r="H19" s="256">
        <v>0.93</v>
      </c>
      <c r="I19" s="256">
        <v>0.91</v>
      </c>
      <c r="J19" s="74">
        <f t="shared" si="1"/>
        <v>0.978494623655914</v>
      </c>
      <c r="K19" s="4"/>
      <c r="L19" s="4"/>
      <c r="M19" s="254">
        <v>0.93</v>
      </c>
      <c r="N19" s="254">
        <v>0.93</v>
      </c>
      <c r="O19" s="74">
        <f t="shared" si="0"/>
        <v>1</v>
      </c>
      <c r="P19" s="4"/>
      <c r="Q19" s="4"/>
      <c r="R19" s="248">
        <v>0.98</v>
      </c>
      <c r="S19" s="4"/>
    </row>
    <row r="20" spans="1:19" s="5" customFormat="1" ht="12" thickBot="1" x14ac:dyDescent="0.3">
      <c r="A20" s="6"/>
      <c r="B20" s="6"/>
      <c r="C20" s="6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x14ac:dyDescent="0.2">
      <c r="A21" s="75" t="s">
        <v>45</v>
      </c>
    </row>
    <row r="22" spans="1:19" x14ac:dyDescent="0.2">
      <c r="A22" s="76" t="s">
        <v>46</v>
      </c>
    </row>
  </sheetData>
  <mergeCells count="29">
    <mergeCell ref="A2:C2"/>
    <mergeCell ref="A1:S1"/>
    <mergeCell ref="E3:E5"/>
    <mergeCell ref="F3:G3"/>
    <mergeCell ref="D2:S2"/>
    <mergeCell ref="A3:A5"/>
    <mergeCell ref="B3:B5"/>
    <mergeCell ref="C3:C5"/>
    <mergeCell ref="D3:D5"/>
    <mergeCell ref="F4:F5"/>
    <mergeCell ref="G4:G5"/>
    <mergeCell ref="H4:H5"/>
    <mergeCell ref="I4:I5"/>
    <mergeCell ref="R4:R5"/>
    <mergeCell ref="S4:S5"/>
    <mergeCell ref="J4:J5"/>
    <mergeCell ref="H3:L3"/>
    <mergeCell ref="K4:L4"/>
    <mergeCell ref="M3:Q3"/>
    <mergeCell ref="P4:Q4"/>
    <mergeCell ref="R3:S3"/>
    <mergeCell ref="B13:B14"/>
    <mergeCell ref="C13:C14"/>
    <mergeCell ref="B7:B8"/>
    <mergeCell ref="C7:C8"/>
    <mergeCell ref="B9:B10"/>
    <mergeCell ref="C9:C10"/>
    <mergeCell ref="B11:B12"/>
    <mergeCell ref="C11:C12"/>
  </mergeCells>
  <pageMargins left="0.7" right="0.7" top="0.75" bottom="0.75" header="0.3" footer="0.3"/>
  <pageSetup scale="4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4"/>
  <sheetViews>
    <sheetView topLeftCell="F1" workbookViewId="0">
      <selection activeCell="P20" sqref="P20"/>
    </sheetView>
  </sheetViews>
  <sheetFormatPr baseColWidth="10" defaultColWidth="11.42578125" defaultRowHeight="12" x14ac:dyDescent="0.2"/>
  <cols>
    <col min="1" max="1" width="31.42578125" style="31" customWidth="1"/>
    <col min="2" max="2" width="10" style="31" customWidth="1"/>
    <col min="3" max="3" width="14.42578125" style="31" customWidth="1"/>
    <col min="4" max="4" width="12" style="31" customWidth="1"/>
    <col min="5" max="5" width="15.140625" style="31" customWidth="1"/>
    <col min="6" max="7" width="14" style="31" customWidth="1"/>
    <col min="8" max="8" width="15.5703125" style="31" customWidth="1"/>
    <col min="9" max="9" width="12.42578125" style="31" customWidth="1"/>
    <col min="10" max="10" width="12.7109375" style="31" customWidth="1"/>
    <col min="11" max="11" width="9.7109375" style="31" customWidth="1"/>
    <col min="12" max="12" width="9.85546875" style="31" customWidth="1"/>
    <col min="13" max="13" width="11" style="31" customWidth="1"/>
    <col min="14" max="14" width="4.85546875" style="31" customWidth="1"/>
    <col min="15" max="15" width="8.85546875" style="31" customWidth="1"/>
    <col min="16" max="16" width="11.28515625" style="31" customWidth="1"/>
    <col min="17" max="17" width="8.140625" style="31" customWidth="1"/>
    <col min="18" max="18" width="13.5703125" style="31" customWidth="1"/>
    <col min="19" max="19" width="11.42578125" style="31"/>
    <col min="20" max="20" width="13.42578125" style="31" customWidth="1"/>
    <col min="21" max="21" width="8.28515625" style="31" customWidth="1"/>
    <col min="22" max="22" width="15.85546875" style="31" customWidth="1"/>
    <col min="23" max="23" width="12.42578125" style="31" customWidth="1"/>
    <col min="24" max="16384" width="11.42578125" style="31"/>
  </cols>
  <sheetData>
    <row r="1" spans="1:28" ht="29.25" customHeight="1" x14ac:dyDescent="0.2">
      <c r="A1" s="395" t="s">
        <v>268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7"/>
    </row>
    <row r="2" spans="1:28" ht="20.25" x14ac:dyDescent="0.2">
      <c r="A2" s="395" t="s">
        <v>208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7"/>
    </row>
    <row r="3" spans="1:28" ht="37.5" customHeight="1" x14ac:dyDescent="0.2">
      <c r="A3" s="394" t="s">
        <v>5</v>
      </c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76" t="s">
        <v>217</v>
      </c>
      <c r="S3" s="377"/>
      <c r="T3" s="382" t="s">
        <v>207</v>
      </c>
      <c r="U3" s="383"/>
      <c r="V3" s="353" t="s">
        <v>209</v>
      </c>
      <c r="W3" s="373" t="s">
        <v>228</v>
      </c>
      <c r="X3" s="32"/>
      <c r="Y3" s="32"/>
      <c r="Z3" s="32"/>
      <c r="AA3" s="32"/>
      <c r="AB3" s="32"/>
    </row>
    <row r="4" spans="1:28" ht="12" hidden="1" customHeight="1" x14ac:dyDescent="0.2">
      <c r="A4" s="84" t="s">
        <v>126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378"/>
      <c r="S4" s="379"/>
      <c r="T4" s="384"/>
      <c r="U4" s="385"/>
      <c r="V4" s="388"/>
      <c r="W4" s="398"/>
    </row>
    <row r="5" spans="1:28" ht="27.75" customHeight="1" x14ac:dyDescent="0.2">
      <c r="A5" s="84"/>
      <c r="B5" s="353" t="s">
        <v>231</v>
      </c>
      <c r="C5" s="353" t="s">
        <v>211</v>
      </c>
      <c r="D5" s="353" t="s">
        <v>127</v>
      </c>
      <c r="E5" s="353" t="s">
        <v>212</v>
      </c>
      <c r="F5" s="353" t="s">
        <v>205</v>
      </c>
      <c r="G5" s="353" t="s">
        <v>128</v>
      </c>
      <c r="H5" s="353" t="s">
        <v>213</v>
      </c>
      <c r="I5" s="390" t="s">
        <v>218</v>
      </c>
      <c r="J5" s="391"/>
      <c r="K5" s="390" t="s">
        <v>129</v>
      </c>
      <c r="L5" s="391"/>
      <c r="M5" s="392" t="s">
        <v>221</v>
      </c>
      <c r="N5" s="393"/>
      <c r="O5" s="375" t="s">
        <v>230</v>
      </c>
      <c r="P5" s="375"/>
      <c r="Q5" s="375"/>
      <c r="R5" s="380"/>
      <c r="S5" s="381"/>
      <c r="T5" s="386"/>
      <c r="U5" s="387"/>
      <c r="V5" s="389"/>
      <c r="W5" s="399"/>
    </row>
    <row r="6" spans="1:28" ht="51" customHeight="1" x14ac:dyDescent="0.2">
      <c r="A6" s="86" t="s">
        <v>206</v>
      </c>
      <c r="B6" s="389"/>
      <c r="C6" s="389"/>
      <c r="D6" s="389"/>
      <c r="E6" s="389"/>
      <c r="F6" s="389"/>
      <c r="G6" s="389"/>
      <c r="H6" s="389"/>
      <c r="I6" s="86" t="s">
        <v>219</v>
      </c>
      <c r="J6" s="86" t="s">
        <v>220</v>
      </c>
      <c r="K6" s="86" t="s">
        <v>222</v>
      </c>
      <c r="L6" s="86" t="s">
        <v>223</v>
      </c>
      <c r="M6" s="92" t="s">
        <v>224</v>
      </c>
      <c r="N6" s="91" t="s">
        <v>32</v>
      </c>
      <c r="O6" s="90" t="s">
        <v>225</v>
      </c>
      <c r="P6" s="93" t="s">
        <v>226</v>
      </c>
      <c r="Q6" s="90" t="s">
        <v>227</v>
      </c>
      <c r="R6" s="87">
        <v>2021</v>
      </c>
      <c r="S6" s="87" t="s">
        <v>192</v>
      </c>
      <c r="T6" s="88" t="s">
        <v>134</v>
      </c>
      <c r="U6" s="89" t="s">
        <v>32</v>
      </c>
      <c r="V6" s="94" t="s">
        <v>193</v>
      </c>
      <c r="W6" s="102" t="s">
        <v>229</v>
      </c>
    </row>
    <row r="7" spans="1:28" x14ac:dyDescent="0.2">
      <c r="A7" s="80">
        <v>1</v>
      </c>
      <c r="B7" s="80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54"/>
      <c r="S7" s="54"/>
      <c r="T7" s="54"/>
      <c r="U7" s="54"/>
      <c r="V7" s="95"/>
      <c r="W7" s="41"/>
    </row>
    <row r="8" spans="1:28" x14ac:dyDescent="0.2">
      <c r="A8" s="78">
        <v>2</v>
      </c>
      <c r="B8" s="78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41"/>
      <c r="S8" s="41"/>
      <c r="T8" s="41"/>
      <c r="U8" s="41"/>
      <c r="V8" s="96"/>
      <c r="W8" s="41"/>
    </row>
    <row r="9" spans="1:28" x14ac:dyDescent="0.2">
      <c r="A9" s="78">
        <v>3</v>
      </c>
      <c r="B9" s="78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41"/>
      <c r="S9" s="41"/>
      <c r="T9" s="41"/>
      <c r="U9" s="41"/>
      <c r="V9" s="96"/>
      <c r="W9" s="41"/>
    </row>
    <row r="10" spans="1:28" x14ac:dyDescent="0.2">
      <c r="A10" s="78">
        <v>4</v>
      </c>
      <c r="B10" s="78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41"/>
      <c r="S10" s="41"/>
      <c r="T10" s="41"/>
      <c r="U10" s="41"/>
      <c r="V10" s="96"/>
      <c r="W10" s="41"/>
    </row>
    <row r="11" spans="1:28" x14ac:dyDescent="0.2">
      <c r="A11" s="78">
        <v>5</v>
      </c>
      <c r="B11" s="78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41"/>
      <c r="S11" s="41"/>
      <c r="T11" s="41"/>
      <c r="U11" s="41"/>
      <c r="V11" s="96"/>
      <c r="W11" s="41"/>
    </row>
    <row r="12" spans="1:28" x14ac:dyDescent="0.2">
      <c r="A12" s="78">
        <v>6</v>
      </c>
      <c r="B12" s="78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41"/>
      <c r="S12" s="41"/>
      <c r="T12" s="41"/>
      <c r="U12" s="41"/>
      <c r="V12" s="96"/>
      <c r="W12" s="41"/>
    </row>
    <row r="13" spans="1:28" x14ac:dyDescent="0.2">
      <c r="A13" s="78">
        <v>7</v>
      </c>
      <c r="B13" s="78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41"/>
      <c r="S13" s="41"/>
      <c r="T13" s="41"/>
      <c r="U13" s="41"/>
      <c r="V13" s="96"/>
      <c r="W13" s="41"/>
    </row>
    <row r="14" spans="1:28" x14ac:dyDescent="0.2">
      <c r="A14" s="78">
        <v>8</v>
      </c>
      <c r="B14" s="78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41"/>
      <c r="S14" s="41"/>
      <c r="T14" s="41"/>
      <c r="U14" s="41"/>
      <c r="V14" s="96"/>
      <c r="W14" s="41"/>
    </row>
    <row r="15" spans="1:28" x14ac:dyDescent="0.2">
      <c r="A15" s="78">
        <v>9</v>
      </c>
      <c r="B15" s="78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41"/>
      <c r="S15" s="41"/>
      <c r="T15" s="41"/>
      <c r="U15" s="41"/>
      <c r="V15" s="96"/>
      <c r="W15" s="41"/>
    </row>
    <row r="16" spans="1:28" x14ac:dyDescent="0.2">
      <c r="A16" s="78">
        <v>10</v>
      </c>
      <c r="B16" s="78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41"/>
      <c r="S16" s="41"/>
      <c r="T16" s="41"/>
      <c r="U16" s="41"/>
      <c r="V16" s="96"/>
      <c r="W16" s="41"/>
    </row>
    <row r="17" spans="1:24" x14ac:dyDescent="0.2">
      <c r="A17" s="78">
        <v>11</v>
      </c>
      <c r="B17" s="78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41"/>
      <c r="S17" s="41"/>
      <c r="T17" s="41"/>
      <c r="U17" s="41"/>
      <c r="V17" s="96"/>
      <c r="W17" s="41"/>
    </row>
    <row r="18" spans="1:24" x14ac:dyDescent="0.2">
      <c r="A18" s="78">
        <v>12</v>
      </c>
      <c r="B18" s="78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41"/>
      <c r="S18" s="41"/>
      <c r="T18" s="41"/>
      <c r="U18" s="41"/>
      <c r="V18" s="96"/>
      <c r="W18" s="41"/>
    </row>
    <row r="19" spans="1:24" x14ac:dyDescent="0.2">
      <c r="A19" s="78">
        <v>13</v>
      </c>
      <c r="B19" s="78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41"/>
      <c r="S19" s="41"/>
      <c r="T19" s="41"/>
      <c r="U19" s="41"/>
      <c r="V19" s="96"/>
      <c r="W19" s="41"/>
    </row>
    <row r="20" spans="1:24" x14ac:dyDescent="0.2">
      <c r="A20" s="78">
        <v>14</v>
      </c>
      <c r="B20" s="78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41"/>
      <c r="S20" s="41"/>
      <c r="T20" s="41"/>
      <c r="U20" s="41"/>
      <c r="V20" s="96"/>
      <c r="W20" s="41"/>
    </row>
    <row r="21" spans="1:24" x14ac:dyDescent="0.2">
      <c r="A21" s="78">
        <v>15</v>
      </c>
      <c r="B21" s="78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41"/>
      <c r="S21" s="41"/>
      <c r="T21" s="41"/>
      <c r="U21" s="41"/>
      <c r="V21" s="96"/>
      <c r="W21" s="41"/>
    </row>
    <row r="22" spans="1:24" x14ac:dyDescent="0.2">
      <c r="A22" s="78">
        <v>16</v>
      </c>
      <c r="B22" s="78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41"/>
      <c r="S22" s="41"/>
      <c r="T22" s="41"/>
      <c r="U22" s="41"/>
      <c r="V22" s="96"/>
      <c r="W22" s="41"/>
    </row>
    <row r="23" spans="1:24" x14ac:dyDescent="0.2">
      <c r="A23" s="78">
        <v>17</v>
      </c>
      <c r="B23" s="78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41"/>
      <c r="S23" s="41"/>
      <c r="T23" s="41"/>
      <c r="U23" s="41"/>
      <c r="V23" s="96"/>
      <c r="W23" s="41"/>
    </row>
    <row r="24" spans="1:24" x14ac:dyDescent="0.2">
      <c r="A24" s="78">
        <v>18</v>
      </c>
      <c r="B24" s="78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41"/>
      <c r="S24" s="41"/>
      <c r="T24" s="41"/>
      <c r="U24" s="41"/>
      <c r="V24" s="96"/>
      <c r="W24" s="41"/>
    </row>
    <row r="25" spans="1:24" x14ac:dyDescent="0.2">
      <c r="A25" s="78">
        <v>19</v>
      </c>
      <c r="B25" s="78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41"/>
      <c r="S25" s="41"/>
      <c r="T25" s="41"/>
      <c r="U25" s="41"/>
      <c r="V25" s="96"/>
      <c r="W25" s="41"/>
    </row>
    <row r="26" spans="1:24" x14ac:dyDescent="0.2">
      <c r="A26" s="78">
        <v>20</v>
      </c>
      <c r="B26" s="78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41"/>
      <c r="S26" s="41"/>
      <c r="T26" s="41"/>
      <c r="U26" s="41"/>
      <c r="V26" s="96"/>
      <c r="W26" s="41"/>
    </row>
    <row r="27" spans="1:24" x14ac:dyDescent="0.2">
      <c r="A27" s="122" t="s">
        <v>131</v>
      </c>
      <c r="B27" s="123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45"/>
      <c r="S27" s="45"/>
      <c r="T27" s="45"/>
      <c r="U27" s="45"/>
      <c r="V27" s="125"/>
      <c r="W27" s="45"/>
    </row>
    <row r="28" spans="1:24" ht="24" customHeight="1" x14ac:dyDescent="0.25">
      <c r="A28" s="113" t="s">
        <v>10</v>
      </c>
      <c r="B28" s="11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126"/>
      <c r="S28" s="126"/>
      <c r="T28" s="126"/>
      <c r="U28" s="126"/>
      <c r="V28" s="374"/>
      <c r="W28" s="374"/>
      <c r="X28" s="97"/>
    </row>
    <row r="29" spans="1:24" x14ac:dyDescent="0.2">
      <c r="A29" s="76" t="s">
        <v>214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1:24" x14ac:dyDescent="0.2">
      <c r="A30" s="75" t="s">
        <v>215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spans="1:24" x14ac:dyDescent="0.2">
      <c r="A31" s="76" t="s">
        <v>216</v>
      </c>
      <c r="B31" s="63"/>
    </row>
    <row r="32" spans="1:24" x14ac:dyDescent="0.2">
      <c r="A32" s="63"/>
    </row>
    <row r="33" spans="1:8" x14ac:dyDescent="0.2">
      <c r="A33" s="63"/>
      <c r="H33" s="79"/>
    </row>
    <row r="34" spans="1:8" x14ac:dyDescent="0.2">
      <c r="A34" s="63"/>
    </row>
  </sheetData>
  <mergeCells count="20">
    <mergeCell ref="K5:L5"/>
    <mergeCell ref="M5:N5"/>
    <mergeCell ref="A3:B3"/>
    <mergeCell ref="C3:Q3"/>
    <mergeCell ref="A1:W1"/>
    <mergeCell ref="A2:W2"/>
    <mergeCell ref="W3:W5"/>
    <mergeCell ref="B5:B6"/>
    <mergeCell ref="C5:C6"/>
    <mergeCell ref="D5:D6"/>
    <mergeCell ref="E5:E6"/>
    <mergeCell ref="F5:F6"/>
    <mergeCell ref="G5:G6"/>
    <mergeCell ref="H5:H6"/>
    <mergeCell ref="I5:J5"/>
    <mergeCell ref="V28:W28"/>
    <mergeCell ref="O5:Q5"/>
    <mergeCell ref="R3:S5"/>
    <mergeCell ref="T3:U5"/>
    <mergeCell ref="V3:V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9"/>
  <sheetViews>
    <sheetView topLeftCell="A4" workbookViewId="0">
      <selection activeCell="D14" sqref="D14"/>
    </sheetView>
  </sheetViews>
  <sheetFormatPr baseColWidth="10" defaultColWidth="11.42578125" defaultRowHeight="12" x14ac:dyDescent="0.2"/>
  <cols>
    <col min="1" max="1" width="18.7109375" style="31" customWidth="1"/>
    <col min="2" max="2" width="27" style="31" customWidth="1"/>
    <col min="3" max="10" width="18.7109375" style="31" customWidth="1"/>
    <col min="11" max="12" width="7.140625" style="70" customWidth="1"/>
    <col min="13" max="16" width="7.140625" style="31" customWidth="1"/>
    <col min="17" max="16384" width="11.42578125" style="31"/>
  </cols>
  <sheetData>
    <row r="1" spans="1:22" s="60" customFormat="1" ht="28.5" customHeight="1" x14ac:dyDescent="0.2">
      <c r="A1" s="403" t="s">
        <v>269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</row>
    <row r="2" spans="1:22" ht="17.25" customHeight="1" x14ac:dyDescent="0.2">
      <c r="A2" s="406" t="s">
        <v>235</v>
      </c>
      <c r="B2" s="406"/>
      <c r="C2" s="401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32"/>
      <c r="T2" s="32"/>
      <c r="U2" s="32"/>
      <c r="V2" s="32"/>
    </row>
    <row r="3" spans="1:22" s="71" customFormat="1" ht="24" customHeight="1" x14ac:dyDescent="0.2">
      <c r="A3" s="400" t="s">
        <v>148</v>
      </c>
      <c r="B3" s="400"/>
      <c r="C3" s="400"/>
      <c r="D3" s="400"/>
      <c r="E3" s="400"/>
      <c r="F3" s="400" t="s">
        <v>149</v>
      </c>
      <c r="G3" s="400"/>
      <c r="H3" s="400"/>
      <c r="I3" s="400"/>
      <c r="J3" s="400"/>
      <c r="K3" s="405" t="s">
        <v>251</v>
      </c>
      <c r="L3" s="405"/>
      <c r="M3" s="405"/>
      <c r="N3" s="405" t="s">
        <v>252</v>
      </c>
      <c r="O3" s="405"/>
      <c r="P3" s="405"/>
      <c r="Q3" s="400" t="s">
        <v>284</v>
      </c>
      <c r="R3" s="400"/>
    </row>
    <row r="4" spans="1:22" s="72" customFormat="1" ht="98.25" customHeight="1" x14ac:dyDescent="0.25">
      <c r="A4" s="178" t="s">
        <v>140</v>
      </c>
      <c r="B4" s="178" t="s">
        <v>150</v>
      </c>
      <c r="C4" s="178" t="s">
        <v>151</v>
      </c>
      <c r="D4" s="178" t="s">
        <v>152</v>
      </c>
      <c r="E4" s="178" t="s">
        <v>153</v>
      </c>
      <c r="F4" s="178" t="s">
        <v>154</v>
      </c>
      <c r="G4" s="178" t="s">
        <v>155</v>
      </c>
      <c r="H4" s="178" t="s">
        <v>156</v>
      </c>
      <c r="I4" s="178" t="s">
        <v>157</v>
      </c>
      <c r="J4" s="178" t="s">
        <v>158</v>
      </c>
      <c r="K4" s="179" t="s">
        <v>159</v>
      </c>
      <c r="L4" s="179" t="s">
        <v>160</v>
      </c>
      <c r="M4" s="179" t="s">
        <v>161</v>
      </c>
      <c r="N4" s="179" t="s">
        <v>159</v>
      </c>
      <c r="O4" s="179" t="s">
        <v>160</v>
      </c>
      <c r="P4" s="179" t="s">
        <v>161</v>
      </c>
      <c r="Q4" s="179" t="s">
        <v>159</v>
      </c>
      <c r="R4" s="179" t="s">
        <v>286</v>
      </c>
    </row>
    <row r="5" spans="1:22" x14ac:dyDescent="0.2">
      <c r="A5" s="41"/>
      <c r="B5" s="41"/>
      <c r="C5" s="41"/>
      <c r="D5" s="41"/>
      <c r="E5" s="41"/>
      <c r="F5" s="41"/>
      <c r="G5" s="149"/>
      <c r="H5" s="149"/>
      <c r="I5" s="149"/>
      <c r="J5" s="41"/>
      <c r="K5" s="183"/>
      <c r="L5" s="183"/>
      <c r="M5" s="41"/>
      <c r="N5" s="183"/>
      <c r="O5" s="183"/>
      <c r="P5" s="183"/>
      <c r="Q5" s="183"/>
      <c r="R5" s="183"/>
    </row>
    <row r="6" spans="1:22" x14ac:dyDescent="0.2">
      <c r="A6" s="41"/>
      <c r="B6" s="41"/>
      <c r="C6" s="41" t="s">
        <v>162</v>
      </c>
      <c r="D6" s="41"/>
      <c r="E6" s="41"/>
      <c r="F6" s="41"/>
      <c r="G6" s="41"/>
      <c r="H6" s="41"/>
      <c r="I6" s="41"/>
      <c r="J6" s="41"/>
      <c r="K6" s="183"/>
      <c r="L6" s="183"/>
      <c r="M6" s="41"/>
      <c r="N6" s="183"/>
      <c r="O6" s="183"/>
      <c r="P6" s="183"/>
      <c r="Q6" s="183"/>
      <c r="R6" s="183"/>
    </row>
    <row r="7" spans="1:22" x14ac:dyDescent="0.2">
      <c r="A7" s="41"/>
      <c r="B7" s="41"/>
      <c r="C7" s="41" t="s">
        <v>131</v>
      </c>
      <c r="D7" s="41"/>
      <c r="E7" s="41"/>
      <c r="F7" s="41"/>
      <c r="G7" s="41"/>
      <c r="H7" s="41"/>
      <c r="I7" s="41"/>
      <c r="J7" s="41"/>
      <c r="K7" s="183"/>
      <c r="L7" s="183"/>
      <c r="M7" s="41"/>
      <c r="N7" s="183"/>
      <c r="O7" s="183"/>
      <c r="P7" s="183"/>
      <c r="Q7" s="183"/>
      <c r="R7" s="183"/>
    </row>
    <row r="8" spans="1:22" x14ac:dyDescent="0.2">
      <c r="A8" s="41"/>
      <c r="B8" s="41"/>
      <c r="C8" s="41" t="s">
        <v>163</v>
      </c>
      <c r="D8" s="41"/>
      <c r="E8" s="41"/>
      <c r="F8" s="41"/>
      <c r="G8" s="41"/>
      <c r="H8" s="41"/>
      <c r="I8" s="41"/>
      <c r="J8" s="41"/>
      <c r="K8" s="183"/>
      <c r="L8" s="183"/>
      <c r="M8" s="41"/>
      <c r="N8" s="183"/>
      <c r="O8" s="183"/>
      <c r="P8" s="183"/>
      <c r="Q8" s="183"/>
      <c r="R8" s="183"/>
    </row>
    <row r="9" spans="1:22" x14ac:dyDescent="0.2">
      <c r="A9" s="41"/>
      <c r="B9" s="41"/>
      <c r="C9" s="41" t="s">
        <v>131</v>
      </c>
      <c r="D9" s="41"/>
      <c r="E9" s="41"/>
      <c r="F9" s="41"/>
      <c r="G9" s="41"/>
      <c r="H9" s="41"/>
      <c r="I9" s="41"/>
      <c r="J9" s="41"/>
      <c r="K9" s="183"/>
      <c r="L9" s="183"/>
      <c r="M9" s="41"/>
      <c r="N9" s="183"/>
      <c r="O9" s="183"/>
      <c r="P9" s="183"/>
      <c r="Q9" s="183"/>
      <c r="R9" s="183"/>
    </row>
    <row r="10" spans="1:22" x14ac:dyDescent="0.2">
      <c r="A10" s="41"/>
      <c r="B10" s="41"/>
      <c r="C10" s="41" t="s">
        <v>164</v>
      </c>
      <c r="D10" s="41"/>
      <c r="E10" s="41"/>
      <c r="F10" s="41"/>
      <c r="G10" s="41"/>
      <c r="H10" s="41"/>
      <c r="I10" s="41"/>
      <c r="J10" s="41"/>
      <c r="K10" s="183"/>
      <c r="L10" s="183"/>
      <c r="M10" s="41"/>
      <c r="N10" s="183"/>
      <c r="O10" s="183"/>
      <c r="P10" s="183"/>
      <c r="Q10" s="183"/>
      <c r="R10" s="183"/>
    </row>
    <row r="11" spans="1:22" x14ac:dyDescent="0.2">
      <c r="A11" s="41"/>
      <c r="B11" s="41"/>
      <c r="C11" s="41" t="s">
        <v>131</v>
      </c>
      <c r="D11" s="41"/>
      <c r="E11" s="41"/>
      <c r="F11" s="41"/>
      <c r="G11" s="41"/>
      <c r="H11" s="41"/>
      <c r="I11" s="41"/>
      <c r="J11" s="41"/>
      <c r="K11" s="183"/>
      <c r="L11" s="183"/>
      <c r="M11" s="41"/>
      <c r="N11" s="183"/>
      <c r="O11" s="183"/>
      <c r="P11" s="183"/>
      <c r="Q11" s="183"/>
      <c r="R11" s="183"/>
    </row>
    <row r="12" spans="1:22" x14ac:dyDescent="0.2">
      <c r="A12" s="41"/>
      <c r="B12" s="41"/>
      <c r="C12" s="41" t="s">
        <v>165</v>
      </c>
      <c r="D12" s="41"/>
      <c r="E12" s="41"/>
      <c r="F12" s="41"/>
      <c r="G12" s="41"/>
      <c r="H12" s="41"/>
      <c r="I12" s="41"/>
      <c r="J12" s="41"/>
      <c r="K12" s="183"/>
      <c r="L12" s="183"/>
      <c r="M12" s="41"/>
      <c r="N12" s="183"/>
      <c r="O12" s="183"/>
      <c r="P12" s="183"/>
      <c r="Q12" s="183"/>
      <c r="R12" s="183"/>
    </row>
    <row r="13" spans="1:22" x14ac:dyDescent="0.2">
      <c r="A13" s="41"/>
      <c r="B13" s="41"/>
      <c r="C13" s="41" t="s">
        <v>131</v>
      </c>
      <c r="D13" s="41"/>
      <c r="E13" s="41"/>
      <c r="F13" s="41"/>
      <c r="G13" s="41"/>
      <c r="H13" s="41"/>
      <c r="I13" s="41"/>
      <c r="J13" s="41"/>
      <c r="K13" s="183"/>
      <c r="L13" s="183"/>
      <c r="M13" s="41"/>
      <c r="N13" s="183"/>
      <c r="O13" s="183"/>
      <c r="P13" s="183"/>
      <c r="Q13" s="183"/>
      <c r="R13" s="183"/>
    </row>
    <row r="14" spans="1:22" x14ac:dyDescent="0.2">
      <c r="A14" s="41"/>
      <c r="B14" s="41"/>
      <c r="C14" s="41" t="s">
        <v>166</v>
      </c>
      <c r="D14" s="41"/>
      <c r="E14" s="41"/>
      <c r="F14" s="41"/>
      <c r="G14" s="41"/>
      <c r="H14" s="41"/>
      <c r="I14" s="41"/>
      <c r="J14" s="41"/>
      <c r="K14" s="183"/>
      <c r="L14" s="183"/>
      <c r="M14" s="41"/>
      <c r="N14" s="183"/>
      <c r="O14" s="183"/>
      <c r="P14" s="183"/>
      <c r="Q14" s="183"/>
      <c r="R14" s="183"/>
    </row>
    <row r="15" spans="1:22" x14ac:dyDescent="0.2">
      <c r="A15" s="41"/>
      <c r="B15" s="41"/>
      <c r="C15" s="41" t="s">
        <v>131</v>
      </c>
      <c r="D15" s="41"/>
      <c r="E15" s="41"/>
      <c r="F15" s="41"/>
      <c r="G15" s="41"/>
      <c r="H15" s="41"/>
      <c r="I15" s="41"/>
      <c r="J15" s="41"/>
      <c r="K15" s="183"/>
      <c r="L15" s="183"/>
      <c r="M15" s="41"/>
      <c r="N15" s="183"/>
      <c r="O15" s="183"/>
      <c r="P15" s="183"/>
      <c r="Q15" s="183"/>
      <c r="R15" s="183"/>
    </row>
    <row r="16" spans="1:22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183"/>
      <c r="L16" s="183"/>
      <c r="M16" s="41"/>
      <c r="N16" s="183"/>
      <c r="O16" s="183"/>
      <c r="P16" s="183"/>
      <c r="Q16" s="183"/>
      <c r="R16" s="183"/>
    </row>
    <row r="17" spans="1:18" x14ac:dyDescent="0.2">
      <c r="A17" s="180"/>
      <c r="B17" s="180"/>
      <c r="C17" s="180"/>
      <c r="D17" s="181"/>
      <c r="E17" s="181"/>
      <c r="F17" s="180"/>
      <c r="G17" s="181"/>
      <c r="H17" s="181"/>
      <c r="I17" s="181"/>
      <c r="J17" s="181"/>
      <c r="K17" s="182"/>
      <c r="L17" s="182"/>
      <c r="M17" s="181"/>
      <c r="N17" s="182"/>
      <c r="O17" s="182"/>
      <c r="P17" s="182"/>
      <c r="Q17" s="182"/>
      <c r="R17" s="182"/>
    </row>
    <row r="18" spans="1:18" x14ac:dyDescent="0.2">
      <c r="A18" s="60" t="s">
        <v>253</v>
      </c>
    </row>
    <row r="19" spans="1:18" x14ac:dyDescent="0.2">
      <c r="A19" s="60" t="s">
        <v>285</v>
      </c>
    </row>
  </sheetData>
  <mergeCells count="8">
    <mergeCell ref="Q3:R3"/>
    <mergeCell ref="C2:R2"/>
    <mergeCell ref="A1:R1"/>
    <mergeCell ref="A3:E3"/>
    <mergeCell ref="F3:J3"/>
    <mergeCell ref="K3:M3"/>
    <mergeCell ref="N3:P3"/>
    <mergeCell ref="A2:B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6"/>
  <sheetViews>
    <sheetView tabSelected="1" workbookViewId="0">
      <selection activeCell="H11" sqref="H11"/>
    </sheetView>
  </sheetViews>
  <sheetFormatPr baseColWidth="10" defaultColWidth="11.42578125" defaultRowHeight="12" x14ac:dyDescent="0.2"/>
  <cols>
    <col min="1" max="1" width="46.28515625" style="68" customWidth="1"/>
    <col min="2" max="2" width="23.5703125" style="68" customWidth="1"/>
    <col min="3" max="3" width="35.42578125" style="68" customWidth="1"/>
    <col min="4" max="8" width="15.5703125" style="68" customWidth="1"/>
    <col min="9" max="16384" width="11.42578125" style="68"/>
  </cols>
  <sheetData>
    <row r="1" spans="1:22" s="65" customFormat="1" ht="20.25" x14ac:dyDescent="0.3">
      <c r="A1" s="410" t="s">
        <v>270</v>
      </c>
      <c r="B1" s="410"/>
      <c r="C1" s="410"/>
      <c r="D1" s="410"/>
      <c r="E1" s="410"/>
      <c r="F1" s="410"/>
      <c r="G1" s="410"/>
      <c r="H1" s="410"/>
    </row>
    <row r="2" spans="1:22" s="67" customFormat="1" ht="30.75" customHeight="1" x14ac:dyDescent="0.2">
      <c r="A2" s="116" t="s">
        <v>245</v>
      </c>
      <c r="B2" s="411"/>
      <c r="C2" s="411"/>
      <c r="D2" s="411"/>
      <c r="E2" s="411"/>
      <c r="F2" s="411"/>
      <c r="G2" s="411"/>
      <c r="H2" s="411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2" x14ac:dyDescent="0.2">
      <c r="A3" s="407" t="s">
        <v>248</v>
      </c>
      <c r="B3" s="407" t="s">
        <v>140</v>
      </c>
      <c r="C3" s="409" t="s">
        <v>247</v>
      </c>
      <c r="D3" s="409"/>
      <c r="E3" s="409"/>
      <c r="F3" s="409"/>
      <c r="G3" s="409"/>
      <c r="H3" s="409"/>
    </row>
    <row r="4" spans="1:22" s="69" customFormat="1" ht="36.75" customHeight="1" x14ac:dyDescent="0.2">
      <c r="A4" s="408"/>
      <c r="B4" s="408"/>
      <c r="C4" s="184" t="s">
        <v>141</v>
      </c>
      <c r="D4" s="184" t="s">
        <v>246</v>
      </c>
      <c r="E4" s="185" t="s">
        <v>142</v>
      </c>
      <c r="F4" s="184" t="s">
        <v>143</v>
      </c>
      <c r="G4" s="184" t="s">
        <v>144</v>
      </c>
      <c r="H4" s="184" t="s">
        <v>249</v>
      </c>
    </row>
    <row r="5" spans="1:22" x14ac:dyDescent="0.2">
      <c r="A5" s="189"/>
      <c r="B5" s="189"/>
      <c r="C5" s="190"/>
      <c r="D5" s="190"/>
      <c r="E5" s="190"/>
      <c r="F5" s="190"/>
      <c r="G5" s="190"/>
      <c r="H5" s="190"/>
    </row>
    <row r="6" spans="1:22" x14ac:dyDescent="0.2">
      <c r="A6" s="189" t="s">
        <v>63</v>
      </c>
      <c r="B6" s="189"/>
      <c r="C6" s="190"/>
      <c r="D6" s="190"/>
      <c r="E6" s="190"/>
      <c r="F6" s="190"/>
      <c r="G6" s="190"/>
      <c r="H6" s="190"/>
    </row>
    <row r="7" spans="1:22" x14ac:dyDescent="0.2">
      <c r="A7" s="189"/>
      <c r="B7" s="189"/>
      <c r="C7" s="190"/>
      <c r="D7" s="190"/>
      <c r="E7" s="190"/>
      <c r="F7" s="190"/>
      <c r="G7" s="190"/>
      <c r="H7" s="190"/>
    </row>
    <row r="8" spans="1:22" x14ac:dyDescent="0.2">
      <c r="A8" s="189" t="s">
        <v>64</v>
      </c>
      <c r="B8" s="189"/>
      <c r="C8" s="190"/>
      <c r="D8" s="190"/>
      <c r="E8" s="190"/>
      <c r="F8" s="190"/>
      <c r="G8" s="190"/>
      <c r="H8" s="190"/>
    </row>
    <row r="9" spans="1:22" x14ac:dyDescent="0.2">
      <c r="A9" s="189"/>
      <c r="B9" s="189"/>
      <c r="C9" s="190"/>
      <c r="D9" s="190"/>
      <c r="E9" s="190"/>
      <c r="F9" s="190"/>
      <c r="G9" s="190"/>
      <c r="H9" s="190"/>
    </row>
    <row r="10" spans="1:22" x14ac:dyDescent="0.2">
      <c r="A10" s="189" t="s">
        <v>65</v>
      </c>
      <c r="B10" s="189"/>
      <c r="C10" s="190"/>
      <c r="D10" s="190"/>
      <c r="E10" s="190"/>
      <c r="F10" s="190"/>
      <c r="G10" s="190"/>
      <c r="H10" s="190"/>
    </row>
    <row r="11" spans="1:22" x14ac:dyDescent="0.2">
      <c r="A11" s="189" t="s">
        <v>145</v>
      </c>
      <c r="B11" s="189"/>
      <c r="C11" s="190"/>
      <c r="D11" s="190"/>
      <c r="E11" s="190"/>
      <c r="F11" s="190"/>
      <c r="G11" s="190"/>
      <c r="H11" s="190"/>
    </row>
    <row r="12" spans="1:22" x14ac:dyDescent="0.2">
      <c r="A12" s="189"/>
      <c r="B12" s="189"/>
      <c r="C12" s="190"/>
      <c r="D12" s="190"/>
      <c r="E12" s="190"/>
      <c r="F12" s="190"/>
      <c r="G12" s="190"/>
      <c r="H12" s="190"/>
    </row>
    <row r="13" spans="1:22" x14ac:dyDescent="0.2">
      <c r="A13" s="189" t="s">
        <v>67</v>
      </c>
      <c r="B13" s="189"/>
      <c r="C13" s="190"/>
      <c r="D13" s="190"/>
      <c r="E13" s="190"/>
      <c r="F13" s="190"/>
      <c r="G13" s="190"/>
      <c r="H13" s="190"/>
    </row>
    <row r="14" spans="1:22" x14ac:dyDescent="0.2">
      <c r="A14" s="189"/>
      <c r="B14" s="189"/>
      <c r="C14" s="190"/>
      <c r="D14" s="190"/>
      <c r="E14" s="190"/>
      <c r="F14" s="190"/>
      <c r="G14" s="190"/>
      <c r="H14" s="190"/>
    </row>
    <row r="15" spans="1:22" x14ac:dyDescent="0.2">
      <c r="A15" s="189" t="s">
        <v>68</v>
      </c>
      <c r="B15" s="189"/>
      <c r="C15" s="190"/>
      <c r="D15" s="190"/>
      <c r="E15" s="190"/>
      <c r="F15" s="190"/>
      <c r="G15" s="190"/>
      <c r="H15" s="190"/>
    </row>
    <row r="16" spans="1:22" x14ac:dyDescent="0.2">
      <c r="A16" s="189"/>
      <c r="B16" s="189"/>
      <c r="C16" s="190"/>
      <c r="D16" s="190"/>
      <c r="E16" s="190"/>
      <c r="F16" s="190"/>
      <c r="G16" s="190"/>
      <c r="H16" s="190"/>
    </row>
    <row r="17" spans="1:8" x14ac:dyDescent="0.2">
      <c r="A17" s="189" t="s">
        <v>69</v>
      </c>
      <c r="B17" s="189"/>
      <c r="C17" s="190"/>
      <c r="D17" s="190"/>
      <c r="E17" s="190"/>
      <c r="F17" s="190"/>
      <c r="G17" s="190"/>
      <c r="H17" s="190"/>
    </row>
    <row r="18" spans="1:8" x14ac:dyDescent="0.2">
      <c r="A18" s="189" t="s">
        <v>70</v>
      </c>
      <c r="B18" s="189"/>
      <c r="C18" s="190"/>
      <c r="D18" s="190"/>
      <c r="E18" s="190"/>
      <c r="F18" s="190"/>
      <c r="G18" s="190"/>
      <c r="H18" s="190"/>
    </row>
    <row r="19" spans="1:8" x14ac:dyDescent="0.2">
      <c r="A19" s="189" t="s">
        <v>71</v>
      </c>
      <c r="B19" s="189"/>
      <c r="C19" s="190"/>
      <c r="D19" s="190"/>
      <c r="E19" s="190"/>
      <c r="F19" s="190"/>
      <c r="G19" s="190"/>
      <c r="H19" s="190"/>
    </row>
    <row r="20" spans="1:8" x14ac:dyDescent="0.2">
      <c r="A20" s="189" t="s">
        <v>72</v>
      </c>
      <c r="B20" s="189"/>
      <c r="C20" s="190"/>
      <c r="D20" s="190"/>
      <c r="E20" s="190"/>
      <c r="F20" s="190"/>
      <c r="G20" s="190"/>
      <c r="H20" s="190"/>
    </row>
    <row r="21" spans="1:8" x14ac:dyDescent="0.2">
      <c r="A21" s="189" t="s">
        <v>73</v>
      </c>
      <c r="B21" s="189"/>
      <c r="C21" s="190"/>
      <c r="D21" s="190"/>
      <c r="E21" s="190"/>
      <c r="F21" s="190"/>
      <c r="G21" s="190"/>
      <c r="H21" s="190"/>
    </row>
    <row r="22" spans="1:8" x14ac:dyDescent="0.2">
      <c r="A22" s="189" t="s">
        <v>146</v>
      </c>
      <c r="B22" s="189"/>
      <c r="C22" s="190"/>
      <c r="D22" s="190"/>
      <c r="E22" s="190"/>
      <c r="F22" s="190"/>
      <c r="G22" s="190"/>
      <c r="H22" s="190"/>
    </row>
    <row r="23" spans="1:8" x14ac:dyDescent="0.2">
      <c r="A23" s="189"/>
      <c r="B23" s="189"/>
      <c r="C23" s="189"/>
      <c r="D23" s="189"/>
      <c r="E23" s="189"/>
      <c r="F23" s="189"/>
      <c r="G23" s="189"/>
      <c r="H23" s="189"/>
    </row>
    <row r="24" spans="1:8" ht="18" x14ac:dyDescent="0.25">
      <c r="A24" s="186" t="s">
        <v>10</v>
      </c>
      <c r="B24" s="187"/>
      <c r="C24" s="188"/>
      <c r="D24" s="188"/>
      <c r="E24" s="188"/>
      <c r="F24" s="188"/>
      <c r="G24" s="188"/>
      <c r="H24" s="188"/>
    </row>
    <row r="25" spans="1:8" x14ac:dyDescent="0.2">
      <c r="A25" s="142" t="s">
        <v>147</v>
      </c>
    </row>
    <row r="26" spans="1:8" x14ac:dyDescent="0.2">
      <c r="A26" s="142" t="s">
        <v>250</v>
      </c>
    </row>
  </sheetData>
  <mergeCells count="5">
    <mergeCell ref="A3:A4"/>
    <mergeCell ref="B3:B4"/>
    <mergeCell ref="C3:H3"/>
    <mergeCell ref="A1:H1"/>
    <mergeCell ref="B2:H2"/>
  </mergeCells>
  <pageMargins left="0.7" right="0.7" top="0.75" bottom="0.75" header="0.3" footer="0.3"/>
  <pageSetup paperSize="9"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41D3-51AB-4D01-8BC2-1D1D747EF6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3"/>
  <sheetViews>
    <sheetView topLeftCell="A2" workbookViewId="0">
      <selection activeCell="L28" sqref="L28"/>
    </sheetView>
  </sheetViews>
  <sheetFormatPr baseColWidth="10" defaultColWidth="11.28515625" defaultRowHeight="11.25" x14ac:dyDescent="0.2"/>
  <cols>
    <col min="1" max="1" width="27.28515625" style="9" customWidth="1"/>
    <col min="2" max="2" width="42.28515625" style="9" bestFit="1" customWidth="1"/>
    <col min="3" max="3" width="3" style="9" bestFit="1" customWidth="1"/>
    <col min="4" max="5" width="13.140625" style="9" customWidth="1"/>
    <col min="6" max="6" width="12.7109375" style="9" customWidth="1"/>
    <col min="7" max="7" width="4" style="9" bestFit="1" customWidth="1"/>
    <col min="8" max="8" width="10.140625" style="9" customWidth="1"/>
    <col min="9" max="11" width="3" style="9" bestFit="1" customWidth="1"/>
    <col min="12" max="12" width="13.7109375" style="9" customWidth="1"/>
    <col min="13" max="13" width="5.140625" style="9" bestFit="1" customWidth="1"/>
    <col min="14" max="14" width="3" style="9" bestFit="1" customWidth="1"/>
    <col min="15" max="15" width="10.7109375" style="9" customWidth="1"/>
    <col min="16" max="16" width="3.5703125" style="9" customWidth="1"/>
    <col min="17" max="17" width="14.42578125" style="9" customWidth="1"/>
    <col min="18" max="18" width="6.5703125" style="9" bestFit="1" customWidth="1"/>
    <col min="19" max="16384" width="11.28515625" style="9"/>
  </cols>
  <sheetData>
    <row r="1" spans="1:23" ht="38.25" customHeight="1" x14ac:dyDescent="0.2">
      <c r="A1" s="329" t="s">
        <v>261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</row>
    <row r="2" spans="1:23" ht="23.25" customHeight="1" x14ac:dyDescent="0.2">
      <c r="A2" s="136" t="s">
        <v>5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10"/>
      <c r="T2" s="10"/>
      <c r="U2" s="10"/>
      <c r="V2" s="10"/>
      <c r="W2" s="10"/>
    </row>
    <row r="3" spans="1:23" s="11" customFormat="1" ht="28.5" customHeight="1" x14ac:dyDescent="0.25">
      <c r="A3" s="330" t="s">
        <v>6</v>
      </c>
      <c r="B3" s="331" t="s">
        <v>27</v>
      </c>
      <c r="C3" s="330" t="s">
        <v>7</v>
      </c>
      <c r="D3" s="330"/>
      <c r="E3" s="330"/>
      <c r="F3" s="330"/>
      <c r="G3" s="330"/>
      <c r="H3" s="330"/>
      <c r="I3" s="330"/>
      <c r="J3" s="330" t="s">
        <v>8</v>
      </c>
      <c r="K3" s="330"/>
      <c r="L3" s="330"/>
      <c r="M3" s="330"/>
      <c r="N3" s="330"/>
      <c r="O3" s="330" t="s">
        <v>9</v>
      </c>
      <c r="P3" s="330"/>
      <c r="Q3" s="330" t="s">
        <v>10</v>
      </c>
      <c r="R3" s="330"/>
    </row>
    <row r="4" spans="1:23" s="12" customFormat="1" ht="150" x14ac:dyDescent="0.2">
      <c r="A4" s="330"/>
      <c r="B4" s="331"/>
      <c r="C4" s="137" t="s">
        <v>11</v>
      </c>
      <c r="D4" s="137" t="s">
        <v>12</v>
      </c>
      <c r="E4" s="137" t="s">
        <v>13</v>
      </c>
      <c r="F4" s="137" t="s">
        <v>14</v>
      </c>
      <c r="G4" s="137" t="s">
        <v>15</v>
      </c>
      <c r="H4" s="137" t="s">
        <v>16</v>
      </c>
      <c r="I4" s="137" t="s">
        <v>17</v>
      </c>
      <c r="J4" s="137" t="s">
        <v>18</v>
      </c>
      <c r="K4" s="137" t="s">
        <v>19</v>
      </c>
      <c r="L4" s="137" t="s">
        <v>20</v>
      </c>
      <c r="M4" s="137" t="s">
        <v>21</v>
      </c>
      <c r="N4" s="137" t="s">
        <v>22</v>
      </c>
      <c r="O4" s="137" t="s">
        <v>23</v>
      </c>
      <c r="P4" s="137" t="s">
        <v>24</v>
      </c>
      <c r="Q4" s="137" t="s">
        <v>25</v>
      </c>
      <c r="R4" s="137" t="s">
        <v>26</v>
      </c>
    </row>
    <row r="5" spans="1:23" ht="15" customHeight="1" x14ac:dyDescent="0.2">
      <c r="A5" s="21" t="s">
        <v>329</v>
      </c>
      <c r="B5" s="21" t="s">
        <v>330</v>
      </c>
      <c r="C5" s="13"/>
      <c r="D5" s="279">
        <v>10530174</v>
      </c>
      <c r="E5" s="279">
        <v>2950763</v>
      </c>
      <c r="F5" s="279">
        <v>27478128</v>
      </c>
      <c r="G5" s="279"/>
      <c r="H5" s="279"/>
      <c r="I5" s="280"/>
      <c r="J5" s="281"/>
      <c r="K5" s="279"/>
      <c r="L5" s="279">
        <v>280196502</v>
      </c>
      <c r="M5" s="279"/>
      <c r="N5" s="280"/>
      <c r="O5" s="281">
        <v>5150886</v>
      </c>
      <c r="P5" s="280"/>
      <c r="Q5" s="281">
        <v>326306453</v>
      </c>
      <c r="R5" s="235">
        <f>Q5/$Q$22</f>
        <v>0.21278001242075986</v>
      </c>
    </row>
    <row r="6" spans="1:23" ht="15" customHeight="1" x14ac:dyDescent="0.2">
      <c r="A6" s="21" t="s">
        <v>329</v>
      </c>
      <c r="B6" s="21" t="s">
        <v>331</v>
      </c>
      <c r="C6" s="13"/>
      <c r="D6" s="279"/>
      <c r="E6" s="279"/>
      <c r="F6" s="279"/>
      <c r="G6" s="279"/>
      <c r="H6" s="279"/>
      <c r="I6" s="280"/>
      <c r="J6" s="281"/>
      <c r="K6" s="279"/>
      <c r="L6" s="279">
        <v>205007338</v>
      </c>
      <c r="M6" s="279"/>
      <c r="N6" s="280"/>
      <c r="O6" s="281"/>
      <c r="P6" s="280"/>
      <c r="Q6" s="281">
        <v>205007338</v>
      </c>
      <c r="R6" s="235">
        <f t="shared" ref="R6:R21" si="0">Q6/$Q$22</f>
        <v>0.13368250466682288</v>
      </c>
    </row>
    <row r="7" spans="1:23" ht="15" customHeight="1" x14ac:dyDescent="0.2">
      <c r="A7" s="21" t="s">
        <v>329</v>
      </c>
      <c r="B7" s="21" t="s">
        <v>332</v>
      </c>
      <c r="C7" s="13"/>
      <c r="D7" s="279">
        <v>4043112</v>
      </c>
      <c r="E7" s="279">
        <v>5227616</v>
      </c>
      <c r="F7" s="279">
        <v>955230</v>
      </c>
      <c r="G7" s="279"/>
      <c r="H7" s="279"/>
      <c r="I7" s="280"/>
      <c r="J7" s="281"/>
      <c r="K7" s="279"/>
      <c r="L7" s="279">
        <v>28830175</v>
      </c>
      <c r="M7" s="279"/>
      <c r="N7" s="280"/>
      <c r="O7" s="281"/>
      <c r="P7" s="280"/>
      <c r="Q7" s="281">
        <v>39056133</v>
      </c>
      <c r="R7" s="235">
        <f t="shared" si="0"/>
        <v>2.5467974624598825E-2</v>
      </c>
    </row>
    <row r="8" spans="1:23" ht="15" customHeight="1" x14ac:dyDescent="0.2">
      <c r="A8" s="21" t="s">
        <v>329</v>
      </c>
      <c r="B8" s="21" t="s">
        <v>333</v>
      </c>
      <c r="C8" s="13"/>
      <c r="D8" s="279">
        <v>3015700</v>
      </c>
      <c r="E8" s="279">
        <v>1315925</v>
      </c>
      <c r="F8" s="279">
        <v>13532954</v>
      </c>
      <c r="G8" s="279"/>
      <c r="H8" s="279"/>
      <c r="I8" s="280"/>
      <c r="J8" s="281"/>
      <c r="K8" s="279"/>
      <c r="L8" s="279">
        <v>187183</v>
      </c>
      <c r="M8" s="279"/>
      <c r="N8" s="280"/>
      <c r="O8" s="281"/>
      <c r="P8" s="280"/>
      <c r="Q8" s="281">
        <v>18051762</v>
      </c>
      <c r="R8" s="235">
        <f t="shared" si="0"/>
        <v>1.1771309170452111E-2</v>
      </c>
    </row>
    <row r="9" spans="1:23" ht="15" customHeight="1" x14ac:dyDescent="0.2">
      <c r="A9" s="21" t="s">
        <v>329</v>
      </c>
      <c r="B9" s="21" t="s">
        <v>334</v>
      </c>
      <c r="C9" s="13"/>
      <c r="D9" s="279">
        <v>230627552</v>
      </c>
      <c r="E9" s="279">
        <v>45642453</v>
      </c>
      <c r="F9" s="279">
        <v>12263357</v>
      </c>
      <c r="G9" s="279"/>
      <c r="H9" s="279"/>
      <c r="I9" s="280"/>
      <c r="J9" s="281"/>
      <c r="K9" s="279"/>
      <c r="L9" s="279">
        <v>58588</v>
      </c>
      <c r="M9" s="279"/>
      <c r="N9" s="280"/>
      <c r="O9" s="281"/>
      <c r="P9" s="280"/>
      <c r="Q9" s="281">
        <v>288591950</v>
      </c>
      <c r="R9" s="235">
        <f t="shared" si="0"/>
        <v>0.18818689652310158</v>
      </c>
    </row>
    <row r="10" spans="1:23" ht="15" customHeight="1" x14ac:dyDescent="0.2">
      <c r="A10" s="21" t="s">
        <v>329</v>
      </c>
      <c r="B10" s="21" t="s">
        <v>335</v>
      </c>
      <c r="C10" s="14"/>
      <c r="D10" s="282">
        <v>132123707</v>
      </c>
      <c r="E10" s="282">
        <v>18283241</v>
      </c>
      <c r="F10" s="282">
        <v>6239263</v>
      </c>
      <c r="G10" s="282"/>
      <c r="H10" s="282"/>
      <c r="I10" s="283"/>
      <c r="J10" s="284"/>
      <c r="K10" s="282"/>
      <c r="L10" s="282">
        <v>1435</v>
      </c>
      <c r="M10" s="282"/>
      <c r="N10" s="283"/>
      <c r="O10" s="284"/>
      <c r="P10" s="283"/>
      <c r="Q10" s="284">
        <v>156647646</v>
      </c>
      <c r="R10" s="235">
        <f t="shared" si="0"/>
        <v>0.1021478053992478</v>
      </c>
    </row>
    <row r="11" spans="1:23" ht="15" customHeight="1" x14ac:dyDescent="0.2">
      <c r="A11" s="21" t="s">
        <v>329</v>
      </c>
      <c r="B11" s="21" t="s">
        <v>336</v>
      </c>
      <c r="C11" s="15"/>
      <c r="D11" s="282">
        <v>47846089</v>
      </c>
      <c r="E11" s="282">
        <v>4517540</v>
      </c>
      <c r="F11" s="282">
        <v>2799958</v>
      </c>
      <c r="G11" s="282"/>
      <c r="H11" s="282"/>
      <c r="I11" s="283"/>
      <c r="J11" s="284"/>
      <c r="K11" s="282"/>
      <c r="L11" s="282">
        <v>10170</v>
      </c>
      <c r="M11" s="282"/>
      <c r="N11" s="283"/>
      <c r="O11" s="284"/>
      <c r="P11" s="283"/>
      <c r="Q11" s="284">
        <v>55173757</v>
      </c>
      <c r="R11" s="235">
        <f t="shared" si="0"/>
        <v>3.597805863728961E-2</v>
      </c>
    </row>
    <row r="12" spans="1:23" ht="15" customHeight="1" x14ac:dyDescent="0.2">
      <c r="A12" s="21" t="s">
        <v>329</v>
      </c>
      <c r="B12" s="21" t="s">
        <v>337</v>
      </c>
      <c r="C12" s="15"/>
      <c r="D12" s="282">
        <v>77347272</v>
      </c>
      <c r="E12" s="282">
        <v>5855397</v>
      </c>
      <c r="F12" s="282">
        <v>4489855</v>
      </c>
      <c r="G12" s="282"/>
      <c r="H12" s="282"/>
      <c r="I12" s="283"/>
      <c r="J12" s="284"/>
      <c r="K12" s="282"/>
      <c r="L12" s="282">
        <v>7035</v>
      </c>
      <c r="M12" s="282"/>
      <c r="N12" s="283"/>
      <c r="O12" s="284"/>
      <c r="P12" s="283"/>
      <c r="Q12" s="284">
        <v>87699559</v>
      </c>
      <c r="R12" s="235">
        <f t="shared" si="0"/>
        <v>5.7187692985388686E-2</v>
      </c>
    </row>
    <row r="13" spans="1:23" ht="15" customHeight="1" x14ac:dyDescent="0.2">
      <c r="A13" s="21" t="s">
        <v>329</v>
      </c>
      <c r="B13" s="21" t="s">
        <v>338</v>
      </c>
      <c r="C13" s="15"/>
      <c r="D13" s="282">
        <v>21172177</v>
      </c>
      <c r="E13" s="282">
        <v>1097927</v>
      </c>
      <c r="F13" s="282">
        <v>1428924</v>
      </c>
      <c r="G13" s="282"/>
      <c r="H13" s="282"/>
      <c r="I13" s="283"/>
      <c r="J13" s="284"/>
      <c r="K13" s="282"/>
      <c r="L13" s="282"/>
      <c r="M13" s="282"/>
      <c r="N13" s="283"/>
      <c r="O13" s="284"/>
      <c r="P13" s="283"/>
      <c r="Q13" s="284">
        <v>23699028</v>
      </c>
      <c r="R13" s="235">
        <f t="shared" si="0"/>
        <v>1.5453814737154266E-2</v>
      </c>
    </row>
    <row r="14" spans="1:23" ht="15" customHeight="1" x14ac:dyDescent="0.2">
      <c r="A14" s="21" t="s">
        <v>329</v>
      </c>
      <c r="B14" s="21" t="s">
        <v>339</v>
      </c>
      <c r="C14" s="15"/>
      <c r="D14" s="282">
        <v>14094217</v>
      </c>
      <c r="E14" s="282">
        <v>4825994</v>
      </c>
      <c r="F14" s="282">
        <v>5265735</v>
      </c>
      <c r="G14" s="282"/>
      <c r="H14" s="282"/>
      <c r="I14" s="283"/>
      <c r="J14" s="284"/>
      <c r="K14" s="282"/>
      <c r="L14" s="282">
        <v>201577</v>
      </c>
      <c r="M14" s="282"/>
      <c r="N14" s="283"/>
      <c r="O14" s="284"/>
      <c r="P14" s="283"/>
      <c r="Q14" s="284">
        <v>24387523</v>
      </c>
      <c r="R14" s="235">
        <f t="shared" si="0"/>
        <v>1.5902772988836869E-2</v>
      </c>
    </row>
    <row r="15" spans="1:23" ht="15" customHeight="1" x14ac:dyDescent="0.2">
      <c r="A15" s="21" t="s">
        <v>329</v>
      </c>
      <c r="B15" s="21" t="s">
        <v>340</v>
      </c>
      <c r="C15" s="14"/>
      <c r="D15" s="282">
        <v>38947095</v>
      </c>
      <c r="E15" s="282">
        <v>1504895</v>
      </c>
      <c r="F15" s="282">
        <v>20289527</v>
      </c>
      <c r="G15" s="282"/>
      <c r="H15" s="282">
        <v>148035</v>
      </c>
      <c r="I15" s="283"/>
      <c r="J15" s="284"/>
      <c r="K15" s="282"/>
      <c r="L15" s="282">
        <v>78128</v>
      </c>
      <c r="M15" s="282"/>
      <c r="N15" s="283"/>
      <c r="O15" s="284"/>
      <c r="P15" s="283"/>
      <c r="Q15" s="284">
        <v>60967680</v>
      </c>
      <c r="R15" s="235">
        <f t="shared" si="0"/>
        <v>3.9756197244634063E-2</v>
      </c>
    </row>
    <row r="16" spans="1:23" ht="15" customHeight="1" x14ac:dyDescent="0.2">
      <c r="A16" s="21" t="s">
        <v>329</v>
      </c>
      <c r="B16" s="21" t="s">
        <v>341</v>
      </c>
      <c r="C16" s="14"/>
      <c r="D16" s="282">
        <v>17278490</v>
      </c>
      <c r="E16" s="282">
        <v>265394</v>
      </c>
      <c r="F16" s="282">
        <v>12531560</v>
      </c>
      <c r="G16" s="282"/>
      <c r="H16" s="282"/>
      <c r="I16" s="283"/>
      <c r="J16" s="284"/>
      <c r="K16" s="282"/>
      <c r="L16" s="282">
        <v>27052</v>
      </c>
      <c r="M16" s="282"/>
      <c r="N16" s="283"/>
      <c r="O16" s="284"/>
      <c r="P16" s="283"/>
      <c r="Q16" s="284">
        <v>30102496</v>
      </c>
      <c r="R16" s="235">
        <f t="shared" si="0"/>
        <v>1.9629429371952611E-2</v>
      </c>
    </row>
    <row r="17" spans="1:18" ht="15" customHeight="1" x14ac:dyDescent="0.2">
      <c r="A17" s="21" t="s">
        <v>329</v>
      </c>
      <c r="B17" s="21" t="s">
        <v>342</v>
      </c>
      <c r="C17" s="14"/>
      <c r="D17" s="282">
        <v>53515469</v>
      </c>
      <c r="E17" s="282">
        <v>2646285</v>
      </c>
      <c r="F17" s="282">
        <v>14832981</v>
      </c>
      <c r="G17" s="282"/>
      <c r="H17" s="282"/>
      <c r="I17" s="283"/>
      <c r="J17" s="284"/>
      <c r="K17" s="282"/>
      <c r="L17" s="282">
        <v>455334</v>
      </c>
      <c r="M17" s="282"/>
      <c r="N17" s="283"/>
      <c r="O17" s="284"/>
      <c r="P17" s="283"/>
      <c r="Q17" s="284">
        <v>71450069</v>
      </c>
      <c r="R17" s="235">
        <f t="shared" si="0"/>
        <v>4.6591620942550441E-2</v>
      </c>
    </row>
    <row r="18" spans="1:18" ht="15" customHeight="1" x14ac:dyDescent="0.2">
      <c r="A18" s="21" t="s">
        <v>329</v>
      </c>
      <c r="B18" s="21" t="s">
        <v>343</v>
      </c>
      <c r="C18" s="14"/>
      <c r="D18" s="282">
        <v>35966337</v>
      </c>
      <c r="E18" s="282">
        <v>1073487</v>
      </c>
      <c r="F18" s="282">
        <v>9667023</v>
      </c>
      <c r="G18" s="282"/>
      <c r="H18" s="282">
        <v>9086</v>
      </c>
      <c r="I18" s="283"/>
      <c r="J18" s="284"/>
      <c r="K18" s="282"/>
      <c r="L18" s="282">
        <v>359797</v>
      </c>
      <c r="M18" s="282"/>
      <c r="N18" s="283"/>
      <c r="O18" s="284"/>
      <c r="P18" s="283"/>
      <c r="Q18" s="284">
        <v>47075730</v>
      </c>
      <c r="R18" s="235">
        <f t="shared" si="0"/>
        <v>3.0697445061303577E-2</v>
      </c>
    </row>
    <row r="19" spans="1:18" ht="15" customHeight="1" x14ac:dyDescent="0.2">
      <c r="A19" s="21" t="s">
        <v>329</v>
      </c>
      <c r="B19" s="21" t="s">
        <v>344</v>
      </c>
      <c r="C19" s="16"/>
      <c r="D19" s="282">
        <v>31513101</v>
      </c>
      <c r="E19" s="282">
        <v>1019932</v>
      </c>
      <c r="F19" s="282">
        <v>5795931</v>
      </c>
      <c r="G19" s="282"/>
      <c r="H19" s="282"/>
      <c r="I19" s="283"/>
      <c r="J19" s="284"/>
      <c r="K19" s="282"/>
      <c r="L19" s="282">
        <v>35900</v>
      </c>
      <c r="M19" s="282"/>
      <c r="N19" s="283"/>
      <c r="O19" s="284"/>
      <c r="P19" s="283"/>
      <c r="Q19" s="284">
        <v>38364864</v>
      </c>
      <c r="R19" s="235">
        <f t="shared" si="0"/>
        <v>2.5017207485139019E-2</v>
      </c>
    </row>
    <row r="20" spans="1:18" ht="15" customHeight="1" x14ac:dyDescent="0.2">
      <c r="A20" s="21" t="s">
        <v>329</v>
      </c>
      <c r="B20" s="21" t="s">
        <v>345</v>
      </c>
      <c r="C20" s="16"/>
      <c r="D20" s="282">
        <v>37500313</v>
      </c>
      <c r="E20" s="282">
        <v>249841</v>
      </c>
      <c r="F20" s="282">
        <v>11537387</v>
      </c>
      <c r="G20" s="282"/>
      <c r="H20" s="282">
        <v>346265</v>
      </c>
      <c r="I20" s="283"/>
      <c r="J20" s="284"/>
      <c r="K20" s="282"/>
      <c r="L20" s="282">
        <v>107228</v>
      </c>
      <c r="M20" s="282"/>
      <c r="N20" s="283"/>
      <c r="O20" s="284"/>
      <c r="P20" s="283"/>
      <c r="Q20" s="284">
        <v>49741034</v>
      </c>
      <c r="R20" s="235">
        <f t="shared" si="0"/>
        <v>3.2435453651115623E-2</v>
      </c>
    </row>
    <row r="21" spans="1:18" ht="15" customHeight="1" x14ac:dyDescent="0.2">
      <c r="A21" s="21" t="s">
        <v>329</v>
      </c>
      <c r="B21" s="25" t="s">
        <v>346</v>
      </c>
      <c r="C21" s="17"/>
      <c r="D21" s="285">
        <v>8363480</v>
      </c>
      <c r="E21" s="285">
        <v>218709</v>
      </c>
      <c r="F21" s="285">
        <v>2626315</v>
      </c>
      <c r="G21" s="285"/>
      <c r="H21" s="285"/>
      <c r="I21" s="286"/>
      <c r="J21" s="287"/>
      <c r="K21" s="285"/>
      <c r="L21" s="285">
        <v>7500</v>
      </c>
      <c r="M21" s="285"/>
      <c r="N21" s="286"/>
      <c r="O21" s="287"/>
      <c r="P21" s="286"/>
      <c r="Q21" s="287">
        <v>11216004</v>
      </c>
      <c r="R21" s="235">
        <f t="shared" si="0"/>
        <v>7.313804089652166E-3</v>
      </c>
    </row>
    <row r="22" spans="1:18" ht="22.5" customHeight="1" x14ac:dyDescent="0.2">
      <c r="A22" s="138" t="s">
        <v>37</v>
      </c>
      <c r="B22" s="138"/>
      <c r="C22" s="139"/>
      <c r="D22" s="139">
        <f>SUM(D5:D21)</f>
        <v>763884285</v>
      </c>
      <c r="E22" s="139">
        <f t="shared" ref="E22:Q22" si="1">SUM(E5:E21)</f>
        <v>96695399</v>
      </c>
      <c r="F22" s="139">
        <f t="shared" si="1"/>
        <v>151734128</v>
      </c>
      <c r="G22" s="139">
        <f t="shared" si="1"/>
        <v>0</v>
      </c>
      <c r="H22" s="139">
        <f t="shared" si="1"/>
        <v>503386</v>
      </c>
      <c r="I22" s="139">
        <f t="shared" si="1"/>
        <v>0</v>
      </c>
      <c r="J22" s="139">
        <f t="shared" si="1"/>
        <v>0</v>
      </c>
      <c r="K22" s="139">
        <f t="shared" si="1"/>
        <v>0</v>
      </c>
      <c r="L22" s="139">
        <f t="shared" si="1"/>
        <v>515570942</v>
      </c>
      <c r="M22" s="139">
        <f t="shared" si="1"/>
        <v>0</v>
      </c>
      <c r="N22" s="139">
        <f t="shared" si="1"/>
        <v>0</v>
      </c>
      <c r="O22" s="139">
        <f t="shared" si="1"/>
        <v>5150886</v>
      </c>
      <c r="P22" s="139">
        <f t="shared" si="1"/>
        <v>0</v>
      </c>
      <c r="Q22" s="139">
        <f t="shared" si="1"/>
        <v>1533539026</v>
      </c>
      <c r="R22" s="139"/>
    </row>
    <row r="23" spans="1:18" x14ac:dyDescent="0.2">
      <c r="A23" s="18"/>
      <c r="B23" s="18"/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</row>
  </sheetData>
  <mergeCells count="8">
    <mergeCell ref="B2:R2"/>
    <mergeCell ref="A1:R1"/>
    <mergeCell ref="A3:A4"/>
    <mergeCell ref="B3:B4"/>
    <mergeCell ref="C3:I3"/>
    <mergeCell ref="J3:N3"/>
    <mergeCell ref="O3:P3"/>
    <mergeCell ref="Q3:R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0"/>
  <sheetViews>
    <sheetView workbookViewId="0">
      <selection activeCell="F23" sqref="F23"/>
    </sheetView>
  </sheetViews>
  <sheetFormatPr baseColWidth="10" defaultColWidth="11.28515625" defaultRowHeight="11.25" x14ac:dyDescent="0.2"/>
  <cols>
    <col min="1" max="1" width="33" style="9" customWidth="1"/>
    <col min="2" max="2" width="7" style="9" customWidth="1"/>
    <col min="3" max="3" width="11.140625" style="9" bestFit="1" customWidth="1"/>
    <col min="4" max="4" width="10.140625" style="9" bestFit="1" customWidth="1"/>
    <col min="5" max="5" width="11.140625" style="9" bestFit="1" customWidth="1"/>
    <col min="6" max="6" width="7" style="9" customWidth="1"/>
    <col min="7" max="7" width="7.5703125" style="9" bestFit="1" customWidth="1"/>
    <col min="8" max="8" width="12.7109375" style="9" bestFit="1" customWidth="1"/>
    <col min="9" max="10" width="7" style="9" customWidth="1"/>
    <col min="11" max="11" width="11.140625" style="9" bestFit="1" customWidth="1"/>
    <col min="12" max="12" width="7" style="9" customWidth="1"/>
    <col min="13" max="14" width="11.7109375" style="9" customWidth="1"/>
    <col min="15" max="15" width="13.7109375" style="9" customWidth="1"/>
    <col min="16" max="16" width="7" style="9" customWidth="1"/>
    <col min="17" max="16384" width="11.28515625" style="9"/>
  </cols>
  <sheetData>
    <row r="1" spans="1:21" ht="28.5" customHeight="1" x14ac:dyDescent="0.2">
      <c r="A1" s="332" t="s">
        <v>262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</row>
    <row r="2" spans="1:21" ht="20.25" customHeight="1" x14ac:dyDescent="0.2">
      <c r="A2" s="100" t="s">
        <v>5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10"/>
      <c r="R2" s="10"/>
      <c r="S2" s="10"/>
      <c r="T2" s="10"/>
      <c r="U2" s="10"/>
    </row>
    <row r="3" spans="1:21" ht="30.75" customHeight="1" x14ac:dyDescent="0.25">
      <c r="A3" s="334" t="s">
        <v>48</v>
      </c>
      <c r="B3" s="336" t="s">
        <v>188</v>
      </c>
      <c r="C3" s="336"/>
      <c r="D3" s="336"/>
      <c r="E3" s="336"/>
      <c r="F3" s="336"/>
      <c r="G3" s="336"/>
      <c r="H3" s="336"/>
      <c r="I3" s="336" t="s">
        <v>187</v>
      </c>
      <c r="J3" s="336"/>
      <c r="K3" s="336"/>
      <c r="L3" s="336"/>
      <c r="M3" s="336"/>
      <c r="N3" s="101" t="s">
        <v>189</v>
      </c>
      <c r="O3" s="337" t="s">
        <v>10</v>
      </c>
      <c r="P3" s="337"/>
    </row>
    <row r="4" spans="1:21" s="30" customFormat="1" ht="80.25" customHeight="1" x14ac:dyDescent="0.25">
      <c r="A4" s="335"/>
      <c r="B4" s="162" t="s">
        <v>49</v>
      </c>
      <c r="C4" s="162" t="s">
        <v>50</v>
      </c>
      <c r="D4" s="162" t="s">
        <v>51</v>
      </c>
      <c r="E4" s="162" t="s">
        <v>52</v>
      </c>
      <c r="F4" s="162" t="s">
        <v>53</v>
      </c>
      <c r="G4" s="162" t="s">
        <v>54</v>
      </c>
      <c r="H4" s="163" t="s">
        <v>55</v>
      </c>
      <c r="I4" s="162" t="s">
        <v>56</v>
      </c>
      <c r="J4" s="162" t="s">
        <v>54</v>
      </c>
      <c r="K4" s="162" t="s">
        <v>57</v>
      </c>
      <c r="L4" s="162" t="s">
        <v>58</v>
      </c>
      <c r="M4" s="163" t="s">
        <v>59</v>
      </c>
      <c r="N4" s="163" t="s">
        <v>60</v>
      </c>
      <c r="O4" s="164" t="s">
        <v>61</v>
      </c>
      <c r="P4" s="164" t="s">
        <v>62</v>
      </c>
    </row>
    <row r="5" spans="1:21" x14ac:dyDescent="0.2">
      <c r="A5" s="166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6"/>
    </row>
    <row r="6" spans="1:21" ht="21.75" customHeight="1" x14ac:dyDescent="0.25">
      <c r="A6" s="168" t="s">
        <v>63</v>
      </c>
      <c r="B6" s="167"/>
      <c r="C6" s="277">
        <v>763884285</v>
      </c>
      <c r="D6" s="277">
        <v>96695399</v>
      </c>
      <c r="E6" s="277">
        <v>122804105</v>
      </c>
      <c r="F6" s="277"/>
      <c r="G6" s="277">
        <v>503386</v>
      </c>
      <c r="H6" s="277">
        <f>SUM(C6:G6)</f>
        <v>983887175</v>
      </c>
      <c r="I6" s="277"/>
      <c r="J6" s="277"/>
      <c r="K6" s="277">
        <v>49403234</v>
      </c>
      <c r="L6" s="277"/>
      <c r="M6" s="277">
        <f>+K6</f>
        <v>49403234</v>
      </c>
      <c r="N6" s="277"/>
      <c r="O6" s="277">
        <f>+H6+M6+N6</f>
        <v>1033290409</v>
      </c>
      <c r="P6" s="278">
        <f>O6/$O$19</f>
        <v>0.67379466155170409</v>
      </c>
    </row>
    <row r="7" spans="1:21" ht="20.25" customHeight="1" x14ac:dyDescent="0.25">
      <c r="A7" s="168" t="s">
        <v>64</v>
      </c>
      <c r="B7" s="167"/>
      <c r="C7" s="277"/>
      <c r="D7" s="277"/>
      <c r="E7" s="277">
        <v>14503939</v>
      </c>
      <c r="F7" s="277"/>
      <c r="G7" s="277"/>
      <c r="H7" s="277">
        <f t="shared" ref="H7:H14" si="0">SUM(C7:G7)</f>
        <v>14503939</v>
      </c>
      <c r="I7" s="277"/>
      <c r="J7" s="277"/>
      <c r="K7" s="277">
        <v>4420878</v>
      </c>
      <c r="L7" s="277"/>
      <c r="M7" s="277">
        <f t="shared" ref="M7:M15" si="1">+K7</f>
        <v>4420878</v>
      </c>
      <c r="N7" s="277"/>
      <c r="O7" s="277">
        <f t="shared" ref="O7:O18" si="2">+H7+M7+N7</f>
        <v>18924817</v>
      </c>
      <c r="P7" s="278">
        <f t="shared" ref="P7:P16" si="3">O7/$O$19</f>
        <v>1.2340616495011846E-2</v>
      </c>
    </row>
    <row r="8" spans="1:21" ht="18" customHeight="1" x14ac:dyDescent="0.25">
      <c r="A8" s="168" t="s">
        <v>65</v>
      </c>
      <c r="B8" s="167"/>
      <c r="C8" s="277"/>
      <c r="D8" s="277"/>
      <c r="E8" s="277"/>
      <c r="F8" s="277"/>
      <c r="G8" s="277"/>
      <c r="H8" s="277">
        <f t="shared" si="0"/>
        <v>0</v>
      </c>
      <c r="I8" s="277"/>
      <c r="J8" s="277"/>
      <c r="K8" s="277"/>
      <c r="L8" s="277"/>
      <c r="M8" s="277">
        <f t="shared" si="1"/>
        <v>0</v>
      </c>
      <c r="N8" s="277"/>
      <c r="O8" s="277">
        <f t="shared" si="2"/>
        <v>0</v>
      </c>
      <c r="P8" s="278">
        <f t="shared" si="3"/>
        <v>0</v>
      </c>
    </row>
    <row r="9" spans="1:21" ht="18.75" customHeight="1" x14ac:dyDescent="0.25">
      <c r="A9" s="168" t="s">
        <v>66</v>
      </c>
      <c r="B9" s="167"/>
      <c r="C9" s="277"/>
      <c r="D9" s="277"/>
      <c r="E9" s="277"/>
      <c r="F9" s="277"/>
      <c r="G9" s="277"/>
      <c r="H9" s="277">
        <f t="shared" si="0"/>
        <v>0</v>
      </c>
      <c r="I9" s="277"/>
      <c r="J9" s="277"/>
      <c r="K9" s="277"/>
      <c r="L9" s="277"/>
      <c r="M9" s="277">
        <f t="shared" si="1"/>
        <v>0</v>
      </c>
      <c r="N9" s="277"/>
      <c r="O9" s="277">
        <f t="shared" si="2"/>
        <v>0</v>
      </c>
      <c r="P9" s="278">
        <f t="shared" si="3"/>
        <v>0</v>
      </c>
    </row>
    <row r="10" spans="1:21" ht="19.5" customHeight="1" x14ac:dyDescent="0.25">
      <c r="A10" s="169" t="s">
        <v>67</v>
      </c>
      <c r="B10" s="167"/>
      <c r="C10" s="277"/>
      <c r="D10" s="277"/>
      <c r="E10" s="277">
        <v>844158</v>
      </c>
      <c r="F10" s="277"/>
      <c r="G10" s="277"/>
      <c r="H10" s="277">
        <f t="shared" si="0"/>
        <v>844158</v>
      </c>
      <c r="I10" s="277"/>
      <c r="J10" s="277"/>
      <c r="K10" s="277">
        <v>256728</v>
      </c>
      <c r="L10" s="277"/>
      <c r="M10" s="277">
        <f t="shared" si="1"/>
        <v>256728</v>
      </c>
      <c r="N10" s="277"/>
      <c r="O10" s="277">
        <f t="shared" si="2"/>
        <v>1100886</v>
      </c>
      <c r="P10" s="278">
        <f t="shared" si="3"/>
        <v>7.1787282966739451E-4</v>
      </c>
    </row>
    <row r="11" spans="1:21" ht="18" customHeight="1" x14ac:dyDescent="0.25">
      <c r="A11" s="168" t="s">
        <v>68</v>
      </c>
      <c r="B11" s="167"/>
      <c r="C11" s="277"/>
      <c r="D11" s="277"/>
      <c r="E11" s="277"/>
      <c r="F11" s="277"/>
      <c r="G11" s="277"/>
      <c r="H11" s="277">
        <f t="shared" si="0"/>
        <v>0</v>
      </c>
      <c r="I11" s="277"/>
      <c r="J11" s="277"/>
      <c r="K11" s="277"/>
      <c r="L11" s="277"/>
      <c r="M11" s="277">
        <f t="shared" si="1"/>
        <v>0</v>
      </c>
      <c r="N11" s="277"/>
      <c r="O11" s="277">
        <f t="shared" si="2"/>
        <v>0</v>
      </c>
      <c r="P11" s="278">
        <f t="shared" si="3"/>
        <v>0</v>
      </c>
    </row>
    <row r="12" spans="1:21" ht="15" x14ac:dyDescent="0.25">
      <c r="A12" s="170" t="s">
        <v>182</v>
      </c>
      <c r="B12" s="167"/>
      <c r="C12" s="277"/>
      <c r="D12" s="277"/>
      <c r="E12" s="277"/>
      <c r="F12" s="277"/>
      <c r="G12" s="277"/>
      <c r="H12" s="277">
        <f t="shared" si="0"/>
        <v>0</v>
      </c>
      <c r="I12" s="277"/>
      <c r="J12" s="277"/>
      <c r="K12" s="277"/>
      <c r="L12" s="277"/>
      <c r="M12" s="277">
        <f t="shared" si="1"/>
        <v>0</v>
      </c>
      <c r="N12" s="277"/>
      <c r="O12" s="277">
        <f t="shared" si="2"/>
        <v>0</v>
      </c>
      <c r="P12" s="278">
        <f t="shared" si="3"/>
        <v>0</v>
      </c>
    </row>
    <row r="13" spans="1:21" ht="30" x14ac:dyDescent="0.25">
      <c r="A13" s="171" t="s">
        <v>183</v>
      </c>
      <c r="B13" s="167"/>
      <c r="C13" s="277"/>
      <c r="D13" s="277"/>
      <c r="E13" s="277">
        <v>13581926</v>
      </c>
      <c r="F13" s="277"/>
      <c r="G13" s="277"/>
      <c r="H13" s="277">
        <f t="shared" si="0"/>
        <v>13581926</v>
      </c>
      <c r="I13" s="277"/>
      <c r="J13" s="277"/>
      <c r="K13" s="277">
        <v>273490901</v>
      </c>
      <c r="L13" s="277"/>
      <c r="M13" s="277">
        <f t="shared" si="1"/>
        <v>273490901</v>
      </c>
      <c r="N13" s="277">
        <v>5150886</v>
      </c>
      <c r="O13" s="277">
        <f t="shared" si="2"/>
        <v>292223713</v>
      </c>
      <c r="P13" s="278">
        <f t="shared" si="3"/>
        <v>0.19055511991906751</v>
      </c>
    </row>
    <row r="14" spans="1:21" ht="30" x14ac:dyDescent="0.25">
      <c r="A14" s="171" t="s">
        <v>184</v>
      </c>
      <c r="B14" s="167"/>
      <c r="C14" s="277"/>
      <c r="D14" s="277"/>
      <c r="E14" s="277"/>
      <c r="F14" s="277"/>
      <c r="G14" s="277"/>
      <c r="H14" s="277">
        <f t="shared" si="0"/>
        <v>0</v>
      </c>
      <c r="I14" s="277"/>
      <c r="J14" s="277"/>
      <c r="K14" s="277"/>
      <c r="L14" s="277"/>
      <c r="M14" s="277">
        <f t="shared" si="1"/>
        <v>0</v>
      </c>
      <c r="N14" s="277"/>
      <c r="O14" s="277">
        <f t="shared" si="2"/>
        <v>0</v>
      </c>
      <c r="P14" s="278">
        <f t="shared" si="3"/>
        <v>0</v>
      </c>
    </row>
    <row r="15" spans="1:21" ht="15" x14ac:dyDescent="0.25">
      <c r="A15" s="172" t="s">
        <v>185</v>
      </c>
      <c r="B15" s="167"/>
      <c r="C15" s="277"/>
      <c r="D15" s="277"/>
      <c r="E15" s="277"/>
      <c r="F15" s="277"/>
      <c r="G15" s="277"/>
      <c r="H15" s="277"/>
      <c r="I15" s="277"/>
      <c r="J15" s="277"/>
      <c r="K15" s="277">
        <v>187999201</v>
      </c>
      <c r="L15" s="277"/>
      <c r="M15" s="277">
        <f t="shared" si="1"/>
        <v>187999201</v>
      </c>
      <c r="N15" s="277"/>
      <c r="O15" s="277">
        <f t="shared" si="2"/>
        <v>187999201</v>
      </c>
      <c r="P15" s="278">
        <f t="shared" si="3"/>
        <v>0.12259172920454911</v>
      </c>
    </row>
    <row r="16" spans="1:21" ht="15" x14ac:dyDescent="0.25">
      <c r="A16" s="172" t="s">
        <v>186</v>
      </c>
      <c r="B16" s="167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7">
        <f t="shared" si="2"/>
        <v>0</v>
      </c>
      <c r="P16" s="278">
        <f t="shared" si="3"/>
        <v>0</v>
      </c>
    </row>
    <row r="17" spans="1:16" ht="12.75" x14ac:dyDescent="0.2">
      <c r="A17" s="166" t="s">
        <v>74</v>
      </c>
      <c r="B17" s="167"/>
      <c r="C17" s="275"/>
      <c r="D17" s="275"/>
      <c r="E17" s="275"/>
      <c r="F17" s="275"/>
      <c r="G17" s="275"/>
      <c r="H17" s="275"/>
      <c r="I17" s="275"/>
      <c r="J17" s="275"/>
      <c r="K17" s="275"/>
      <c r="L17" s="275"/>
      <c r="M17" s="275"/>
      <c r="N17" s="275"/>
      <c r="O17" s="275">
        <f t="shared" si="2"/>
        <v>0</v>
      </c>
      <c r="P17" s="276"/>
    </row>
    <row r="18" spans="1:16" x14ac:dyDescent="0.2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7">
        <f t="shared" si="2"/>
        <v>0</v>
      </c>
      <c r="P18" s="166"/>
    </row>
    <row r="19" spans="1:16" ht="19.5" customHeight="1" x14ac:dyDescent="0.25">
      <c r="A19" s="165" t="s">
        <v>10</v>
      </c>
      <c r="B19" s="273"/>
      <c r="C19" s="271">
        <f>SUM(C6:C18)</f>
        <v>763884285</v>
      </c>
      <c r="D19" s="271">
        <f t="shared" ref="D19:O19" si="4">SUM(D6:D18)</f>
        <v>96695399</v>
      </c>
      <c r="E19" s="271">
        <f t="shared" si="4"/>
        <v>151734128</v>
      </c>
      <c r="F19" s="271">
        <f t="shared" si="4"/>
        <v>0</v>
      </c>
      <c r="G19" s="271">
        <f t="shared" si="4"/>
        <v>503386</v>
      </c>
      <c r="H19" s="271">
        <f t="shared" si="4"/>
        <v>1012817198</v>
      </c>
      <c r="I19" s="271">
        <f t="shared" si="4"/>
        <v>0</v>
      </c>
      <c r="J19" s="271">
        <f t="shared" si="4"/>
        <v>0</v>
      </c>
      <c r="K19" s="271">
        <f t="shared" si="4"/>
        <v>515570942</v>
      </c>
      <c r="L19" s="271">
        <f t="shared" si="4"/>
        <v>0</v>
      </c>
      <c r="M19" s="271">
        <f t="shared" si="4"/>
        <v>515570942</v>
      </c>
      <c r="N19" s="271">
        <f t="shared" si="4"/>
        <v>5150886</v>
      </c>
      <c r="O19" s="271">
        <f t="shared" si="4"/>
        <v>1533539026</v>
      </c>
      <c r="P19" s="271">
        <v>100</v>
      </c>
    </row>
    <row r="20" spans="1:16" x14ac:dyDescent="0.2">
      <c r="A20" s="18"/>
    </row>
  </sheetData>
  <mergeCells count="6">
    <mergeCell ref="A1:P1"/>
    <mergeCell ref="B2:P2"/>
    <mergeCell ref="A3:A4"/>
    <mergeCell ref="B3:H3"/>
    <mergeCell ref="I3:M3"/>
    <mergeCell ref="O3:P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8"/>
  <sheetViews>
    <sheetView topLeftCell="A3" zoomScaleNormal="100" workbookViewId="0">
      <pane xSplit="2" ySplit="2" topLeftCell="C24" activePane="bottomRight" state="frozen"/>
      <selection activeCell="A3" sqref="A3"/>
      <selection pane="topRight" activeCell="C3" sqref="C3"/>
      <selection pane="bottomLeft" activeCell="A5" sqref="A5"/>
      <selection pane="bottomRight" activeCell="H27" sqref="H27"/>
    </sheetView>
  </sheetViews>
  <sheetFormatPr baseColWidth="10" defaultColWidth="11.42578125" defaultRowHeight="12" x14ac:dyDescent="0.2"/>
  <cols>
    <col min="1" max="1" width="29.7109375" style="31" customWidth="1"/>
    <col min="2" max="2" width="16.42578125" style="31" bestFit="1" customWidth="1"/>
    <col min="3" max="3" width="8.7109375" style="31" customWidth="1"/>
    <col min="4" max="4" width="14.42578125" style="219" bestFit="1" customWidth="1"/>
    <col min="5" max="5" width="11.28515625" style="219" bestFit="1" customWidth="1"/>
    <col min="6" max="6" width="12.42578125" style="219" bestFit="1" customWidth="1"/>
    <col min="7" max="7" width="8.7109375" style="219" customWidth="1"/>
    <col min="8" max="8" width="10.5703125" style="219" customWidth="1"/>
    <col min="9" max="9" width="12.42578125" style="229" customWidth="1"/>
    <col min="10" max="10" width="9.85546875" style="219" customWidth="1"/>
    <col min="11" max="11" width="8.7109375" style="219" customWidth="1"/>
    <col min="12" max="12" width="12.42578125" style="219" bestFit="1" customWidth="1"/>
    <col min="13" max="13" width="8.7109375" style="219" customWidth="1"/>
    <col min="14" max="14" width="11.140625" style="229" bestFit="1" customWidth="1"/>
    <col min="15" max="15" width="9.140625" style="31" bestFit="1" customWidth="1"/>
    <col min="16" max="16" width="9.140625" style="60" bestFit="1" customWidth="1"/>
    <col min="17" max="17" width="12.7109375" style="60" bestFit="1" customWidth="1"/>
    <col min="18" max="18" width="12.7109375" style="31" bestFit="1" customWidth="1"/>
    <col min="19" max="19" width="11.42578125" style="31"/>
    <col min="20" max="20" width="26" style="31" customWidth="1"/>
    <col min="21" max="16384" width="11.42578125" style="31"/>
  </cols>
  <sheetData>
    <row r="1" spans="1:22" ht="27" customHeight="1" x14ac:dyDescent="0.2">
      <c r="A1" s="338" t="s">
        <v>263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</row>
    <row r="2" spans="1:22" ht="20.25" customHeight="1" x14ac:dyDescent="0.2">
      <c r="A2" s="98" t="s">
        <v>5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2"/>
      <c r="T2" s="32"/>
      <c r="U2" s="32"/>
      <c r="V2" s="32"/>
    </row>
    <row r="3" spans="1:22" ht="38.25" customHeight="1" x14ac:dyDescent="0.2">
      <c r="A3" s="342" t="s">
        <v>75</v>
      </c>
      <c r="B3" s="343" t="s">
        <v>76</v>
      </c>
      <c r="C3" s="344" t="s">
        <v>77</v>
      </c>
      <c r="D3" s="344"/>
      <c r="E3" s="344"/>
      <c r="F3" s="344"/>
      <c r="G3" s="344"/>
      <c r="H3" s="344"/>
      <c r="I3" s="344"/>
      <c r="J3" s="345" t="s">
        <v>8</v>
      </c>
      <c r="K3" s="345"/>
      <c r="L3" s="345"/>
      <c r="M3" s="345"/>
      <c r="N3" s="345"/>
      <c r="O3" s="341" t="s">
        <v>9</v>
      </c>
      <c r="P3" s="341"/>
      <c r="Q3" s="341" t="s">
        <v>10</v>
      </c>
      <c r="R3" s="341"/>
    </row>
    <row r="4" spans="1:22" ht="112.5" customHeight="1" x14ac:dyDescent="0.2">
      <c r="A4" s="342"/>
      <c r="B4" s="343"/>
      <c r="C4" s="99" t="s">
        <v>78</v>
      </c>
      <c r="D4" s="206" t="s">
        <v>79</v>
      </c>
      <c r="E4" s="206" t="s">
        <v>80</v>
      </c>
      <c r="F4" s="206" t="s">
        <v>81</v>
      </c>
      <c r="G4" s="206" t="s">
        <v>82</v>
      </c>
      <c r="H4" s="206" t="s">
        <v>83</v>
      </c>
      <c r="I4" s="206" t="s">
        <v>17</v>
      </c>
      <c r="J4" s="206" t="s">
        <v>82</v>
      </c>
      <c r="K4" s="206" t="s">
        <v>83</v>
      </c>
      <c r="L4" s="206" t="s">
        <v>84</v>
      </c>
      <c r="M4" s="206" t="s">
        <v>85</v>
      </c>
      <c r="N4" s="206" t="s">
        <v>22</v>
      </c>
      <c r="O4" s="99" t="s">
        <v>86</v>
      </c>
      <c r="P4" s="99" t="s">
        <v>24</v>
      </c>
      <c r="Q4" s="99" t="s">
        <v>87</v>
      </c>
      <c r="R4" s="99" t="s">
        <v>26</v>
      </c>
    </row>
    <row r="5" spans="1:22" x14ac:dyDescent="0.2">
      <c r="A5" s="52" t="s">
        <v>328</v>
      </c>
      <c r="B5" s="39">
        <v>2021</v>
      </c>
      <c r="C5" s="261"/>
      <c r="D5" s="209">
        <v>5999473</v>
      </c>
      <c r="E5" s="209"/>
      <c r="F5" s="209">
        <v>14754471</v>
      </c>
      <c r="G5" s="207"/>
      <c r="H5" s="207"/>
      <c r="I5" s="225">
        <f>SUM(D5:H5)</f>
        <v>20753944</v>
      </c>
      <c r="J5" s="208"/>
      <c r="K5" s="207"/>
      <c r="L5" s="207">
        <v>7779305</v>
      </c>
      <c r="M5" s="207"/>
      <c r="N5" s="223">
        <f>SUM(J5:M5)</f>
        <v>7779305</v>
      </c>
      <c r="O5" s="56"/>
      <c r="P5" s="230">
        <f>+O5</f>
        <v>0</v>
      </c>
      <c r="Q5" s="234">
        <f>+P5+N5+I5</f>
        <v>28533249</v>
      </c>
      <c r="R5" s="264">
        <f>Q5/$Q$105</f>
        <v>2.3862923650876163E-2</v>
      </c>
    </row>
    <row r="6" spans="1:22" x14ac:dyDescent="0.2">
      <c r="A6" s="38"/>
      <c r="B6" s="39">
        <v>2022</v>
      </c>
      <c r="C6" s="40"/>
      <c r="D6" s="209">
        <v>6277177</v>
      </c>
      <c r="E6" s="209"/>
      <c r="F6" s="209">
        <v>24630155</v>
      </c>
      <c r="G6" s="209"/>
      <c r="H6" s="209"/>
      <c r="I6" s="225">
        <f t="shared" ref="I6:I7" si="0">SUM(D6:H6)</f>
        <v>30907332</v>
      </c>
      <c r="J6" s="210"/>
      <c r="K6" s="209"/>
      <c r="L6" s="209">
        <v>6611108</v>
      </c>
      <c r="M6" s="209"/>
      <c r="N6" s="223">
        <f t="shared" ref="N6:N7" si="1">SUM(J6:M6)</f>
        <v>6611108</v>
      </c>
      <c r="O6" s="43"/>
      <c r="P6" s="230">
        <f t="shared" ref="P6:P7" si="2">+O6</f>
        <v>0</v>
      </c>
      <c r="Q6" s="234">
        <f t="shared" ref="Q6" si="3">+P6+N6+I6</f>
        <v>37518440</v>
      </c>
      <c r="R6" s="265">
        <f>Q6/$Q$106</f>
        <v>2.8233180234604787E-2</v>
      </c>
    </row>
    <row r="7" spans="1:22" x14ac:dyDescent="0.2">
      <c r="A7" s="38"/>
      <c r="B7" s="39">
        <v>2023</v>
      </c>
      <c r="C7" s="44"/>
      <c r="D7" s="211">
        <v>7559911</v>
      </c>
      <c r="E7" s="211"/>
      <c r="F7" s="211">
        <v>23704714</v>
      </c>
      <c r="G7" s="211"/>
      <c r="H7" s="211"/>
      <c r="I7" s="225">
        <f t="shared" si="0"/>
        <v>31264625</v>
      </c>
      <c r="J7" s="212"/>
      <c r="K7" s="211"/>
      <c r="L7" s="211">
        <v>67798288</v>
      </c>
      <c r="M7" s="211"/>
      <c r="N7" s="223">
        <f t="shared" si="1"/>
        <v>67798288</v>
      </c>
      <c r="O7" s="46"/>
      <c r="P7" s="230">
        <f t="shared" si="2"/>
        <v>0</v>
      </c>
      <c r="Q7" s="234">
        <f>+P7+N7+I7</f>
        <v>99062913</v>
      </c>
      <c r="R7" s="266">
        <f>Q7/$Q$107</f>
        <v>6.4597582011584234E-2</v>
      </c>
    </row>
    <row r="8" spans="1:22" ht="12.75" thickBot="1" x14ac:dyDescent="0.25">
      <c r="A8" s="47"/>
      <c r="B8" s="48" t="s">
        <v>190</v>
      </c>
      <c r="C8" s="49"/>
      <c r="D8" s="222">
        <f>((D7-D6)/D6)</f>
        <v>0.2043488657401249</v>
      </c>
      <c r="E8" s="222"/>
      <c r="F8" s="222">
        <f>((F7-F6)/F6)</f>
        <v>-3.7573494766882307E-2</v>
      </c>
      <c r="G8" s="222"/>
      <c r="H8" s="222"/>
      <c r="I8" s="222">
        <f>((I7-I6)/I6)</f>
        <v>1.1560137251575129E-2</v>
      </c>
      <c r="J8" s="222"/>
      <c r="K8" s="213"/>
      <c r="L8" s="222">
        <f>((L7-L6)/L6)</f>
        <v>9.2552080528710157</v>
      </c>
      <c r="M8" s="213"/>
      <c r="N8" s="224">
        <f>((N7-N6)/N6)</f>
        <v>9.2552080528710157</v>
      </c>
      <c r="O8" s="51"/>
      <c r="P8" s="231"/>
      <c r="Q8" s="224">
        <f>((Q7-Q6)/Q6)</f>
        <v>1.6403793174769528</v>
      </c>
      <c r="R8" s="50"/>
      <c r="T8" s="59"/>
    </row>
    <row r="9" spans="1:22" ht="12.75" hidden="1" thickBot="1" x14ac:dyDescent="0.25">
      <c r="A9" s="52" t="s">
        <v>88</v>
      </c>
      <c r="B9" s="34">
        <v>2021</v>
      </c>
      <c r="C9" s="53"/>
      <c r="D9" s="207"/>
      <c r="E9" s="207"/>
      <c r="F9" s="207"/>
      <c r="G9" s="207"/>
      <c r="H9" s="207"/>
      <c r="I9" s="223"/>
      <c r="J9" s="208"/>
      <c r="K9" s="207"/>
      <c r="L9" s="207"/>
      <c r="M9" s="207"/>
      <c r="N9" s="223"/>
      <c r="O9" s="56"/>
      <c r="P9" s="230"/>
      <c r="Q9" s="230"/>
      <c r="R9" s="55"/>
    </row>
    <row r="10" spans="1:22" ht="12.75" hidden="1" thickBot="1" x14ac:dyDescent="0.25">
      <c r="A10" s="38"/>
      <c r="B10" s="39">
        <v>2022</v>
      </c>
      <c r="C10" s="40"/>
      <c r="D10" s="209"/>
      <c r="E10" s="209"/>
      <c r="F10" s="209"/>
      <c r="G10" s="209"/>
      <c r="H10" s="209"/>
      <c r="I10" s="225"/>
      <c r="J10" s="210"/>
      <c r="K10" s="209"/>
      <c r="L10" s="209"/>
      <c r="M10" s="209"/>
      <c r="N10" s="225"/>
      <c r="O10" s="43"/>
      <c r="P10" s="232"/>
      <c r="Q10" s="232"/>
      <c r="R10" s="42"/>
    </row>
    <row r="11" spans="1:22" ht="12.75" hidden="1" thickBot="1" x14ac:dyDescent="0.25">
      <c r="A11" s="38"/>
      <c r="B11" s="39">
        <v>2023</v>
      </c>
      <c r="C11" s="40"/>
      <c r="D11" s="209"/>
      <c r="E11" s="209"/>
      <c r="F11" s="209"/>
      <c r="G11" s="209"/>
      <c r="H11" s="209"/>
      <c r="I11" s="225"/>
      <c r="J11" s="210"/>
      <c r="K11" s="209"/>
      <c r="L11" s="209"/>
      <c r="M11" s="209"/>
      <c r="N11" s="225"/>
      <c r="O11" s="43"/>
      <c r="P11" s="232"/>
      <c r="Q11" s="232"/>
      <c r="R11" s="42"/>
    </row>
    <row r="12" spans="1:22" ht="12.75" hidden="1" thickBot="1" x14ac:dyDescent="0.25">
      <c r="A12" s="57"/>
      <c r="B12" s="48" t="s">
        <v>190</v>
      </c>
      <c r="C12" s="49"/>
      <c r="D12" s="213"/>
      <c r="E12" s="213"/>
      <c r="F12" s="213" t="s">
        <v>89</v>
      </c>
      <c r="G12" s="213"/>
      <c r="H12" s="213"/>
      <c r="I12" s="226"/>
      <c r="J12" s="214"/>
      <c r="K12" s="213"/>
      <c r="L12" s="213"/>
      <c r="M12" s="213"/>
      <c r="N12" s="226"/>
      <c r="O12" s="51"/>
      <c r="P12" s="231"/>
      <c r="Q12" s="231"/>
      <c r="R12" s="50"/>
    </row>
    <row r="13" spans="1:22" ht="12.75" hidden="1" thickBot="1" x14ac:dyDescent="0.25">
      <c r="A13" s="33" t="s">
        <v>90</v>
      </c>
      <c r="B13" s="34">
        <v>2021</v>
      </c>
      <c r="C13" s="35"/>
      <c r="D13" s="215"/>
      <c r="E13" s="215"/>
      <c r="F13" s="215"/>
      <c r="G13" s="215"/>
      <c r="H13" s="215"/>
      <c r="I13" s="227"/>
      <c r="J13" s="216"/>
      <c r="K13" s="215"/>
      <c r="L13" s="215"/>
      <c r="M13" s="215"/>
      <c r="N13" s="227"/>
      <c r="O13" s="37"/>
      <c r="P13" s="233"/>
      <c r="Q13" s="233"/>
      <c r="R13" s="36"/>
    </row>
    <row r="14" spans="1:22" ht="12.75" hidden="1" thickBot="1" x14ac:dyDescent="0.25">
      <c r="A14" s="38"/>
      <c r="B14" s="39">
        <v>2022</v>
      </c>
      <c r="C14" s="40"/>
      <c r="D14" s="209"/>
      <c r="E14" s="209"/>
      <c r="F14" s="209"/>
      <c r="G14" s="209"/>
      <c r="H14" s="209"/>
      <c r="I14" s="225"/>
      <c r="J14" s="210"/>
      <c r="K14" s="209"/>
      <c r="L14" s="209"/>
      <c r="M14" s="209"/>
      <c r="N14" s="225"/>
      <c r="O14" s="43"/>
      <c r="P14" s="232"/>
      <c r="Q14" s="232"/>
      <c r="R14" s="42"/>
    </row>
    <row r="15" spans="1:22" ht="12.75" hidden="1" thickBot="1" x14ac:dyDescent="0.25">
      <c r="A15" s="38"/>
      <c r="B15" s="39">
        <v>2023</v>
      </c>
      <c r="C15" s="40"/>
      <c r="D15" s="209"/>
      <c r="E15" s="209"/>
      <c r="F15" s="209"/>
      <c r="G15" s="209"/>
      <c r="H15" s="209"/>
      <c r="I15" s="225"/>
      <c r="J15" s="210"/>
      <c r="K15" s="209"/>
      <c r="L15" s="209"/>
      <c r="M15" s="209"/>
      <c r="N15" s="225"/>
      <c r="O15" s="43"/>
      <c r="P15" s="232"/>
      <c r="Q15" s="232"/>
      <c r="R15" s="42"/>
    </row>
    <row r="16" spans="1:22" ht="12.75" hidden="1" thickBot="1" x14ac:dyDescent="0.25">
      <c r="A16" s="57"/>
      <c r="B16" s="48" t="s">
        <v>190</v>
      </c>
      <c r="C16" s="49"/>
      <c r="D16" s="213"/>
      <c r="E16" s="213"/>
      <c r="F16" s="213"/>
      <c r="G16" s="213"/>
      <c r="H16" s="213"/>
      <c r="I16" s="226"/>
      <c r="J16" s="214"/>
      <c r="K16" s="213"/>
      <c r="L16" s="213"/>
      <c r="M16" s="213"/>
      <c r="N16" s="226"/>
      <c r="O16" s="51"/>
      <c r="P16" s="231"/>
      <c r="Q16" s="231"/>
      <c r="R16" s="50"/>
    </row>
    <row r="17" spans="1:18" ht="12.75" hidden="1" thickBot="1" x14ac:dyDescent="0.25">
      <c r="A17" s="33" t="s">
        <v>91</v>
      </c>
      <c r="B17" s="34">
        <v>2021</v>
      </c>
      <c r="C17" s="35"/>
      <c r="D17" s="215"/>
      <c r="E17" s="215"/>
      <c r="F17" s="215"/>
      <c r="G17" s="215"/>
      <c r="H17" s="215"/>
      <c r="I17" s="227"/>
      <c r="J17" s="216"/>
      <c r="K17" s="215"/>
      <c r="L17" s="215"/>
      <c r="M17" s="215"/>
      <c r="N17" s="227"/>
      <c r="O17" s="37"/>
      <c r="P17" s="233"/>
      <c r="Q17" s="233"/>
      <c r="R17" s="36"/>
    </row>
    <row r="18" spans="1:18" ht="12.75" hidden="1" thickBot="1" x14ac:dyDescent="0.25">
      <c r="A18" s="38"/>
      <c r="B18" s="39">
        <v>2022</v>
      </c>
      <c r="C18" s="40"/>
      <c r="D18" s="209"/>
      <c r="E18" s="209"/>
      <c r="F18" s="209"/>
      <c r="G18" s="209"/>
      <c r="H18" s="209"/>
      <c r="I18" s="225"/>
      <c r="J18" s="210"/>
      <c r="K18" s="209"/>
      <c r="L18" s="209"/>
      <c r="M18" s="209"/>
      <c r="N18" s="225"/>
      <c r="O18" s="43"/>
      <c r="P18" s="232"/>
      <c r="Q18" s="232"/>
      <c r="R18" s="42"/>
    </row>
    <row r="19" spans="1:18" ht="12.75" hidden="1" thickBot="1" x14ac:dyDescent="0.25">
      <c r="A19" s="38"/>
      <c r="B19" s="39">
        <v>2023</v>
      </c>
      <c r="C19" s="40"/>
      <c r="D19" s="209"/>
      <c r="E19" s="209"/>
      <c r="F19" s="209"/>
      <c r="G19" s="209"/>
      <c r="H19" s="209"/>
      <c r="I19" s="225"/>
      <c r="J19" s="210"/>
      <c r="K19" s="209"/>
      <c r="L19" s="209"/>
      <c r="M19" s="209"/>
      <c r="N19" s="225"/>
      <c r="O19" s="43"/>
      <c r="P19" s="232"/>
      <c r="Q19" s="232"/>
      <c r="R19" s="42"/>
    </row>
    <row r="20" spans="1:18" ht="12.75" hidden="1" thickBot="1" x14ac:dyDescent="0.25">
      <c r="A20" s="57"/>
      <c r="B20" s="48" t="s">
        <v>190</v>
      </c>
      <c r="C20" s="49"/>
      <c r="D20" s="213"/>
      <c r="E20" s="213"/>
      <c r="F20" s="213"/>
      <c r="G20" s="213"/>
      <c r="H20" s="213"/>
      <c r="I20" s="226"/>
      <c r="J20" s="214"/>
      <c r="K20" s="213"/>
      <c r="L20" s="213"/>
      <c r="M20" s="213"/>
      <c r="N20" s="226"/>
      <c r="O20" s="51"/>
      <c r="P20" s="231"/>
      <c r="Q20" s="231"/>
      <c r="R20" s="50"/>
    </row>
    <row r="21" spans="1:18" x14ac:dyDescent="0.2">
      <c r="A21" s="33" t="s">
        <v>92</v>
      </c>
      <c r="B21" s="34">
        <v>2021</v>
      </c>
      <c r="C21" s="35"/>
      <c r="D21" s="215"/>
      <c r="E21" s="215">
        <v>1388054</v>
      </c>
      <c r="F21" s="215">
        <v>1024280</v>
      </c>
      <c r="G21" s="215"/>
      <c r="H21" s="215"/>
      <c r="I21" s="227"/>
      <c r="J21" s="216"/>
      <c r="K21" s="215"/>
      <c r="L21" s="215">
        <v>135089382</v>
      </c>
      <c r="M21" s="215"/>
      <c r="N21" s="223">
        <f t="shared" ref="N21:N23" si="4">SUM(J21:M21)</f>
        <v>135089382</v>
      </c>
      <c r="O21" s="37"/>
      <c r="P21" s="233"/>
      <c r="Q21" s="234">
        <f t="shared" ref="Q21:Q23" si="5">+P21+N21+I21</f>
        <v>135089382</v>
      </c>
      <c r="R21" s="264">
        <f>Q21/$Q$105</f>
        <v>0.11297793702743227</v>
      </c>
    </row>
    <row r="22" spans="1:18" x14ac:dyDescent="0.2">
      <c r="A22" s="38"/>
      <c r="B22" s="39">
        <v>2022</v>
      </c>
      <c r="C22" s="40"/>
      <c r="D22" s="209"/>
      <c r="E22" s="209">
        <v>1388054</v>
      </c>
      <c r="F22" s="209">
        <v>1067666</v>
      </c>
      <c r="G22" s="209"/>
      <c r="H22" s="209"/>
      <c r="I22" s="225"/>
      <c r="J22" s="210"/>
      <c r="K22" s="209"/>
      <c r="L22" s="209">
        <v>116421699</v>
      </c>
      <c r="M22" s="209"/>
      <c r="N22" s="223">
        <f t="shared" si="4"/>
        <v>116421699</v>
      </c>
      <c r="O22" s="43"/>
      <c r="P22" s="232"/>
      <c r="Q22" s="234">
        <f t="shared" si="5"/>
        <v>116421699</v>
      </c>
      <c r="R22" s="265">
        <f>Q22/$Q$106</f>
        <v>8.7609048006417861E-2</v>
      </c>
    </row>
    <row r="23" spans="1:18" x14ac:dyDescent="0.2">
      <c r="A23" s="38"/>
      <c r="B23" s="39">
        <v>2023</v>
      </c>
      <c r="C23" s="40"/>
      <c r="D23" s="209"/>
      <c r="E23" s="209">
        <v>1202773</v>
      </c>
      <c r="F23" s="209">
        <v>451309</v>
      </c>
      <c r="G23" s="209"/>
      <c r="H23" s="209"/>
      <c r="I23" s="225"/>
      <c r="J23" s="210"/>
      <c r="K23" s="209"/>
      <c r="L23" s="209">
        <v>57920689</v>
      </c>
      <c r="M23" s="209"/>
      <c r="N23" s="223">
        <f t="shared" si="4"/>
        <v>57920689</v>
      </c>
      <c r="O23" s="43"/>
      <c r="P23" s="232"/>
      <c r="Q23" s="234">
        <f t="shared" si="5"/>
        <v>57920689</v>
      </c>
      <c r="R23" s="266">
        <f>Q23/$Q$107</f>
        <v>3.7769295738809584E-2</v>
      </c>
    </row>
    <row r="24" spans="1:18" ht="12.75" thickBot="1" x14ac:dyDescent="0.25">
      <c r="A24" s="57"/>
      <c r="B24" s="48" t="s">
        <v>190</v>
      </c>
      <c r="C24" s="49"/>
      <c r="D24" s="213"/>
      <c r="E24" s="222">
        <f>((E23-E22)/E22)</f>
        <v>-0.13348255903588765</v>
      </c>
      <c r="F24" s="222">
        <f>((F23-F22)/F22)</f>
        <v>-0.5772938353380177</v>
      </c>
      <c r="G24" s="213"/>
      <c r="H24" s="213"/>
      <c r="I24" s="226"/>
      <c r="J24" s="214"/>
      <c r="K24" s="213"/>
      <c r="L24" s="213"/>
      <c r="M24" s="213"/>
      <c r="N24" s="226"/>
      <c r="O24" s="51"/>
      <c r="P24" s="231"/>
      <c r="Q24" s="231"/>
      <c r="R24" s="50"/>
    </row>
    <row r="25" spans="1:18" x14ac:dyDescent="0.2">
      <c r="A25" s="33" t="s">
        <v>93</v>
      </c>
      <c r="B25" s="34">
        <v>2021</v>
      </c>
      <c r="C25" s="35"/>
      <c r="D25" s="215"/>
      <c r="E25" s="215"/>
      <c r="F25" s="215"/>
      <c r="G25" s="215"/>
      <c r="H25" s="215"/>
      <c r="I25" s="227"/>
      <c r="J25" s="216"/>
      <c r="K25" s="215"/>
      <c r="L25" s="215"/>
      <c r="M25" s="215"/>
      <c r="N25" s="227"/>
      <c r="O25" s="37"/>
      <c r="P25" s="233"/>
      <c r="Q25" s="233"/>
      <c r="R25" s="36"/>
    </row>
    <row r="26" spans="1:18" x14ac:dyDescent="0.2">
      <c r="A26" s="38"/>
      <c r="B26" s="39">
        <v>2022</v>
      </c>
      <c r="C26" s="40"/>
      <c r="D26" s="209"/>
      <c r="E26" s="209"/>
      <c r="F26" s="209"/>
      <c r="G26" s="209"/>
      <c r="H26" s="209"/>
      <c r="I26" s="225"/>
      <c r="J26" s="210"/>
      <c r="K26" s="209"/>
      <c r="L26" s="209"/>
      <c r="M26" s="209"/>
      <c r="N26" s="225"/>
      <c r="O26" s="43"/>
      <c r="P26" s="232"/>
      <c r="Q26" s="232"/>
      <c r="R26" s="42"/>
    </row>
    <row r="27" spans="1:18" x14ac:dyDescent="0.2">
      <c r="A27" s="38"/>
      <c r="B27" s="39">
        <v>2023</v>
      </c>
      <c r="C27" s="40"/>
      <c r="D27" s="209"/>
      <c r="E27" s="209"/>
      <c r="F27" s="209"/>
      <c r="G27" s="209"/>
      <c r="H27" s="209"/>
      <c r="I27" s="225"/>
      <c r="J27" s="210"/>
      <c r="K27" s="209"/>
      <c r="L27" s="209"/>
      <c r="M27" s="209"/>
      <c r="N27" s="225"/>
      <c r="O27" s="43"/>
      <c r="P27" s="232"/>
      <c r="Q27" s="232"/>
      <c r="R27" s="42"/>
    </row>
    <row r="28" spans="1:18" ht="12.75" thickBot="1" x14ac:dyDescent="0.25">
      <c r="A28" s="57"/>
      <c r="B28" s="48" t="s">
        <v>190</v>
      </c>
      <c r="C28" s="49"/>
      <c r="D28" s="213"/>
      <c r="E28" s="213"/>
      <c r="F28" s="213"/>
      <c r="G28" s="213"/>
      <c r="H28" s="213"/>
      <c r="I28" s="226"/>
      <c r="J28" s="214"/>
      <c r="K28" s="213"/>
      <c r="L28" s="213"/>
      <c r="M28" s="213"/>
      <c r="N28" s="226"/>
      <c r="O28" s="51"/>
      <c r="P28" s="231"/>
      <c r="Q28" s="231"/>
      <c r="R28" s="50"/>
    </row>
    <row r="29" spans="1:18" x14ac:dyDescent="0.2">
      <c r="A29" s="33" t="s">
        <v>94</v>
      </c>
      <c r="B29" s="34">
        <v>2021</v>
      </c>
      <c r="C29" s="35"/>
      <c r="D29" s="215">
        <v>784040</v>
      </c>
      <c r="E29" s="215"/>
      <c r="F29" s="215">
        <v>1373066</v>
      </c>
      <c r="G29" s="215"/>
      <c r="H29" s="215"/>
      <c r="I29" s="225">
        <f t="shared" ref="I29:I30" si="6">SUM(D29:H29)</f>
        <v>2157106</v>
      </c>
      <c r="J29" s="216"/>
      <c r="K29" s="215"/>
      <c r="L29" s="215"/>
      <c r="M29" s="215"/>
      <c r="N29" s="223">
        <f t="shared" ref="N29:N31" si="7">SUM(J29:M29)</f>
        <v>0</v>
      </c>
      <c r="O29" s="37"/>
      <c r="P29" s="230">
        <f t="shared" ref="P29:P31" si="8">+O29</f>
        <v>0</v>
      </c>
      <c r="Q29" s="234">
        <f t="shared" ref="Q29:Q31" si="9">+P29+N29+I29</f>
        <v>2157106</v>
      </c>
      <c r="R29" s="264">
        <f>Q29/$Q$105</f>
        <v>1.8040306515688725E-3</v>
      </c>
    </row>
    <row r="30" spans="1:18" x14ac:dyDescent="0.2">
      <c r="A30" s="38"/>
      <c r="B30" s="39">
        <v>2022</v>
      </c>
      <c r="C30" s="40"/>
      <c r="D30" s="209">
        <v>829016</v>
      </c>
      <c r="E30" s="209">
        <v>0</v>
      </c>
      <c r="F30" s="209">
        <v>1178877</v>
      </c>
      <c r="G30" s="209"/>
      <c r="H30" s="209"/>
      <c r="I30" s="225">
        <f t="shared" si="6"/>
        <v>2007893</v>
      </c>
      <c r="J30" s="210"/>
      <c r="K30" s="209"/>
      <c r="L30" s="209"/>
      <c r="M30" s="209"/>
      <c r="N30" s="223">
        <f t="shared" si="7"/>
        <v>0</v>
      </c>
      <c r="O30" s="43"/>
      <c r="P30" s="230">
        <f t="shared" si="8"/>
        <v>0</v>
      </c>
      <c r="Q30" s="234">
        <f t="shared" si="9"/>
        <v>2007893</v>
      </c>
      <c r="R30" s="265">
        <f>Q30/$Q$106</f>
        <v>1.5109691383970471E-3</v>
      </c>
    </row>
    <row r="31" spans="1:18" x14ac:dyDescent="0.2">
      <c r="A31" s="38"/>
      <c r="B31" s="39">
        <v>2023</v>
      </c>
      <c r="C31" s="40"/>
      <c r="D31" s="209">
        <v>829016</v>
      </c>
      <c r="E31" s="209">
        <v>0</v>
      </c>
      <c r="F31" s="209">
        <v>1107324</v>
      </c>
      <c r="G31" s="209"/>
      <c r="H31" s="209"/>
      <c r="I31" s="225">
        <f>SUM(D31:H31)</f>
        <v>1936340</v>
      </c>
      <c r="J31" s="210"/>
      <c r="K31" s="209"/>
      <c r="L31" s="209"/>
      <c r="M31" s="209"/>
      <c r="N31" s="223">
        <f t="shared" si="7"/>
        <v>0</v>
      </c>
      <c r="O31" s="43"/>
      <c r="P31" s="230">
        <f t="shared" si="8"/>
        <v>0</v>
      </c>
      <c r="Q31" s="234">
        <f t="shared" si="9"/>
        <v>1936340</v>
      </c>
      <c r="R31" s="266">
        <f>Q31/$Q$107</f>
        <v>1.2626610520963684E-3</v>
      </c>
    </row>
    <row r="32" spans="1:18" ht="12.75" thickBot="1" x14ac:dyDescent="0.25">
      <c r="A32" s="57"/>
      <c r="B32" s="48" t="s">
        <v>190</v>
      </c>
      <c r="C32" s="49"/>
      <c r="D32" s="222">
        <f>((D31-D30)/D30)</f>
        <v>0</v>
      </c>
      <c r="E32" s="213"/>
      <c r="F32" s="222">
        <f>((F31-F30)/F30)</f>
        <v>-6.0695899572220005E-2</v>
      </c>
      <c r="G32" s="213"/>
      <c r="H32" s="213"/>
      <c r="I32" s="222">
        <f>((I31-I30)/I30)</f>
        <v>-3.5635863066408417E-2</v>
      </c>
      <c r="J32" s="214"/>
      <c r="K32" s="213"/>
      <c r="L32" s="213"/>
      <c r="M32" s="213"/>
      <c r="N32" s="226"/>
      <c r="O32" s="51"/>
      <c r="P32" s="231"/>
      <c r="Q32" s="224">
        <f t="shared" ref="Q32" si="10">((Q31-Q30)/Q30)</f>
        <v>-3.5635863066408417E-2</v>
      </c>
      <c r="R32" s="50"/>
    </row>
    <row r="33" spans="1:18" x14ac:dyDescent="0.2">
      <c r="A33" s="33" t="s">
        <v>95</v>
      </c>
      <c r="B33" s="34">
        <v>2021</v>
      </c>
      <c r="C33" s="35"/>
      <c r="D33" s="215">
        <v>259532</v>
      </c>
      <c r="E33" s="215">
        <v>0</v>
      </c>
      <c r="F33" s="215">
        <v>240974</v>
      </c>
      <c r="G33" s="215"/>
      <c r="H33" s="215"/>
      <c r="I33" s="225">
        <f t="shared" ref="I33:I35" si="11">SUM(D33:H33)</f>
        <v>500506</v>
      </c>
      <c r="J33" s="216"/>
      <c r="K33" s="215"/>
      <c r="L33" s="215"/>
      <c r="M33" s="215"/>
      <c r="N33" s="223">
        <f t="shared" ref="N33:N35" si="12">SUM(J33:M33)</f>
        <v>0</v>
      </c>
      <c r="O33" s="37"/>
      <c r="P33" s="233"/>
      <c r="Q33" s="234">
        <f t="shared" ref="Q33:Q35" si="13">+P33+N33+I33</f>
        <v>500506</v>
      </c>
      <c r="R33" s="264">
        <f>Q33/$Q$105</f>
        <v>4.1858312261619507E-4</v>
      </c>
    </row>
    <row r="34" spans="1:18" x14ac:dyDescent="0.2">
      <c r="A34" s="38"/>
      <c r="B34" s="39">
        <v>2022</v>
      </c>
      <c r="C34" s="40"/>
      <c r="D34" s="209">
        <v>331133</v>
      </c>
      <c r="E34" s="209"/>
      <c r="F34" s="209">
        <v>350256</v>
      </c>
      <c r="G34" s="209"/>
      <c r="H34" s="209"/>
      <c r="I34" s="225">
        <f t="shared" si="11"/>
        <v>681389</v>
      </c>
      <c r="J34" s="210"/>
      <c r="K34" s="209"/>
      <c r="L34" s="209"/>
      <c r="M34" s="209"/>
      <c r="N34" s="223">
        <f t="shared" si="12"/>
        <v>0</v>
      </c>
      <c r="O34" s="43"/>
      <c r="P34" s="230">
        <f t="shared" ref="P34:P35" si="14">+O34</f>
        <v>0</v>
      </c>
      <c r="Q34" s="234">
        <f t="shared" si="13"/>
        <v>681389</v>
      </c>
      <c r="R34" s="265">
        <f>Q34/$Q$106</f>
        <v>5.1275528638389874E-4</v>
      </c>
    </row>
    <row r="35" spans="1:18" x14ac:dyDescent="0.2">
      <c r="A35" s="38"/>
      <c r="B35" s="39">
        <v>2023</v>
      </c>
      <c r="C35" s="40"/>
      <c r="D35" s="209">
        <v>331133</v>
      </c>
      <c r="E35" s="209">
        <v>0</v>
      </c>
      <c r="F35" s="209">
        <v>384500</v>
      </c>
      <c r="G35" s="209"/>
      <c r="H35" s="209"/>
      <c r="I35" s="225">
        <f t="shared" si="11"/>
        <v>715633</v>
      </c>
      <c r="J35" s="210"/>
      <c r="K35" s="209"/>
      <c r="L35" s="209"/>
      <c r="M35" s="209"/>
      <c r="N35" s="223">
        <f t="shared" si="12"/>
        <v>0</v>
      </c>
      <c r="O35" s="43"/>
      <c r="P35" s="230">
        <f t="shared" si="14"/>
        <v>0</v>
      </c>
      <c r="Q35" s="234">
        <f t="shared" si="13"/>
        <v>715633</v>
      </c>
      <c r="R35" s="266">
        <f>Q35/$Q$107</f>
        <v>4.6665457341937903E-4</v>
      </c>
    </row>
    <row r="36" spans="1:18" ht="12.75" thickBot="1" x14ac:dyDescent="0.25">
      <c r="A36" s="57"/>
      <c r="B36" s="48" t="s">
        <v>190</v>
      </c>
      <c r="C36" s="49"/>
      <c r="D36" s="222">
        <f>((D35-D34)/D34)</f>
        <v>0</v>
      </c>
      <c r="E36" s="213"/>
      <c r="F36" s="222">
        <f>((F35-F34)/F34)</f>
        <v>9.7768489333516062E-2</v>
      </c>
      <c r="G36" s="213"/>
      <c r="H36" s="213"/>
      <c r="I36" s="222">
        <f>((I35-I34)/I34)</f>
        <v>5.0256167915830749E-2</v>
      </c>
      <c r="J36" s="214"/>
      <c r="K36" s="213"/>
      <c r="L36" s="213"/>
      <c r="M36" s="213"/>
      <c r="N36" s="226"/>
      <c r="O36" s="51"/>
      <c r="P36" s="231"/>
      <c r="Q36" s="224">
        <f t="shared" ref="Q36" si="15">((Q35-Q34)/Q34)</f>
        <v>5.0256167915830749E-2</v>
      </c>
      <c r="R36" s="50"/>
    </row>
    <row r="37" spans="1:18" x14ac:dyDescent="0.2">
      <c r="A37" s="33" t="s">
        <v>96</v>
      </c>
      <c r="B37" s="34">
        <v>2021</v>
      </c>
      <c r="C37" s="35"/>
      <c r="D37" s="215">
        <v>186369</v>
      </c>
      <c r="E37" s="215">
        <v>0</v>
      </c>
      <c r="F37" s="215">
        <v>1225762</v>
      </c>
      <c r="G37" s="215"/>
      <c r="H37" s="215"/>
      <c r="I37" s="225">
        <f t="shared" ref="I37:I101" si="16">SUM(D37:H37)</f>
        <v>1412131</v>
      </c>
      <c r="J37" s="216"/>
      <c r="K37" s="215"/>
      <c r="L37" s="215">
        <v>7000</v>
      </c>
      <c r="M37" s="215"/>
      <c r="N37" s="223">
        <f t="shared" ref="N37:N39" si="17">SUM(J37:M37)</f>
        <v>7000</v>
      </c>
      <c r="O37" s="37"/>
      <c r="P37" s="230">
        <f t="shared" ref="P37:P39" si="18">+O37</f>
        <v>0</v>
      </c>
      <c r="Q37" s="234">
        <f t="shared" ref="Q37:Q39" si="19">+P37+N37+I37</f>
        <v>1419131</v>
      </c>
      <c r="R37" s="264">
        <f>Q37/$Q$105</f>
        <v>1.1868474811120018E-3</v>
      </c>
    </row>
    <row r="38" spans="1:18" x14ac:dyDescent="0.2">
      <c r="A38" s="38"/>
      <c r="B38" s="39">
        <v>2022</v>
      </c>
      <c r="C38" s="40"/>
      <c r="D38" s="209">
        <v>254582</v>
      </c>
      <c r="E38" s="209"/>
      <c r="F38" s="209">
        <v>521192</v>
      </c>
      <c r="G38" s="209"/>
      <c r="H38" s="209"/>
      <c r="I38" s="225">
        <f t="shared" si="16"/>
        <v>775774</v>
      </c>
      <c r="J38" s="210"/>
      <c r="K38" s="209"/>
      <c r="L38" s="209">
        <v>60000</v>
      </c>
      <c r="M38" s="209"/>
      <c r="N38" s="223">
        <f t="shared" si="17"/>
        <v>60000</v>
      </c>
      <c r="O38" s="43"/>
      <c r="P38" s="230">
        <f t="shared" si="18"/>
        <v>0</v>
      </c>
      <c r="Q38" s="234">
        <f t="shared" si="19"/>
        <v>835774</v>
      </c>
      <c r="R38" s="265">
        <f>Q38/$Q$106</f>
        <v>6.2893227909786712E-4</v>
      </c>
    </row>
    <row r="39" spans="1:18" x14ac:dyDescent="0.2">
      <c r="A39" s="38"/>
      <c r="B39" s="39">
        <v>2023</v>
      </c>
      <c r="C39" s="40"/>
      <c r="D39" s="209">
        <v>254582</v>
      </c>
      <c r="E39" s="209">
        <v>0</v>
      </c>
      <c r="F39" s="209">
        <v>398000</v>
      </c>
      <c r="G39" s="209"/>
      <c r="H39" s="209"/>
      <c r="I39" s="225">
        <f t="shared" si="16"/>
        <v>652582</v>
      </c>
      <c r="J39" s="210"/>
      <c r="K39" s="209"/>
      <c r="L39" s="209">
        <v>150000</v>
      </c>
      <c r="M39" s="209"/>
      <c r="N39" s="223">
        <f t="shared" si="17"/>
        <v>150000</v>
      </c>
      <c r="O39" s="43"/>
      <c r="P39" s="230">
        <f t="shared" si="18"/>
        <v>0</v>
      </c>
      <c r="Q39" s="234">
        <f t="shared" si="19"/>
        <v>802582</v>
      </c>
      <c r="R39" s="266">
        <f>Q39/$Q$107</f>
        <v>5.233528370604375E-4</v>
      </c>
    </row>
    <row r="40" spans="1:18" ht="12.75" thickBot="1" x14ac:dyDescent="0.25">
      <c r="A40" s="57"/>
      <c r="B40" s="48" t="s">
        <v>190</v>
      </c>
      <c r="C40" s="49"/>
      <c r="D40" s="222">
        <f>((D39-D38)/D38)</f>
        <v>0</v>
      </c>
      <c r="E40" s="222"/>
      <c r="F40" s="222">
        <f>((F39-F38)/F38)</f>
        <v>-0.23636586900796636</v>
      </c>
      <c r="G40" s="222"/>
      <c r="H40" s="222"/>
      <c r="I40" s="222">
        <f>((I39-I38)/I38)</f>
        <v>-0.15879882543111781</v>
      </c>
      <c r="J40" s="214"/>
      <c r="K40" s="213"/>
      <c r="L40" s="222">
        <f>((L39-L38)/L38)</f>
        <v>1.5</v>
      </c>
      <c r="M40" s="213"/>
      <c r="N40" s="224">
        <f>((N39-N38)/N38)</f>
        <v>1.5</v>
      </c>
      <c r="O40" s="51"/>
      <c r="P40" s="231"/>
      <c r="Q40" s="224">
        <f t="shared" ref="Q40" si="20">((Q39-Q38)/Q38)</f>
        <v>-3.9714085386719375E-2</v>
      </c>
      <c r="R40" s="50"/>
    </row>
    <row r="41" spans="1:18" x14ac:dyDescent="0.2">
      <c r="A41" s="33" t="s">
        <v>97</v>
      </c>
      <c r="B41" s="34">
        <v>2021</v>
      </c>
      <c r="C41" s="35"/>
      <c r="D41" s="215">
        <v>3590759</v>
      </c>
      <c r="E41" s="215">
        <v>0</v>
      </c>
      <c r="F41" s="215">
        <v>1018181</v>
      </c>
      <c r="G41" s="215"/>
      <c r="H41" s="215"/>
      <c r="I41" s="225">
        <f t="shared" si="16"/>
        <v>4608940</v>
      </c>
      <c r="J41" s="216"/>
      <c r="K41" s="215"/>
      <c r="L41" s="215">
        <v>67051823</v>
      </c>
      <c r="M41" s="215"/>
      <c r="N41" s="223">
        <f t="shared" ref="N41:N43" si="21">SUM(J41:M41)</f>
        <v>67051823</v>
      </c>
      <c r="O41" s="37"/>
      <c r="P41" s="230">
        <f t="shared" ref="P41:P43" si="22">+O41</f>
        <v>0</v>
      </c>
      <c r="Q41" s="234">
        <f t="shared" ref="Q41:Q43" si="23">+P41+N41+I41</f>
        <v>71660763</v>
      </c>
      <c r="R41" s="264">
        <f>Q41/$Q$105</f>
        <v>5.9931321393947516E-2</v>
      </c>
    </row>
    <row r="42" spans="1:18" x14ac:dyDescent="0.2">
      <c r="A42" s="38"/>
      <c r="B42" s="39">
        <v>2022</v>
      </c>
      <c r="C42" s="40"/>
      <c r="D42" s="209">
        <v>3489413</v>
      </c>
      <c r="E42" s="209">
        <v>0</v>
      </c>
      <c r="F42" s="209">
        <v>970120</v>
      </c>
      <c r="G42" s="209"/>
      <c r="H42" s="209"/>
      <c r="I42" s="225">
        <f t="shared" si="16"/>
        <v>4459533</v>
      </c>
      <c r="J42" s="210"/>
      <c r="K42" s="209"/>
      <c r="L42" s="209">
        <v>66464275</v>
      </c>
      <c r="M42" s="209"/>
      <c r="N42" s="223">
        <f t="shared" si="21"/>
        <v>66464275</v>
      </c>
      <c r="O42" s="43"/>
      <c r="P42" s="230">
        <f t="shared" si="22"/>
        <v>0</v>
      </c>
      <c r="Q42" s="234">
        <f t="shared" si="23"/>
        <v>70923808</v>
      </c>
      <c r="R42" s="265">
        <f>Q42/$Q$106</f>
        <v>5.3371213040534334E-2</v>
      </c>
    </row>
    <row r="43" spans="1:18" x14ac:dyDescent="0.2">
      <c r="A43" s="38"/>
      <c r="B43" s="39">
        <v>2023</v>
      </c>
      <c r="C43" s="40"/>
      <c r="D43" s="209">
        <v>4043112</v>
      </c>
      <c r="E43" s="209">
        <v>0</v>
      </c>
      <c r="F43" s="209">
        <v>955230</v>
      </c>
      <c r="G43" s="209"/>
      <c r="H43" s="209"/>
      <c r="I43" s="225">
        <f t="shared" si="16"/>
        <v>4998342</v>
      </c>
      <c r="J43" s="210"/>
      <c r="K43" s="209"/>
      <c r="L43" s="209">
        <v>200636565</v>
      </c>
      <c r="M43" s="209"/>
      <c r="N43" s="223">
        <f t="shared" si="21"/>
        <v>200636565</v>
      </c>
      <c r="O43" s="43"/>
      <c r="P43" s="230">
        <f t="shared" si="22"/>
        <v>0</v>
      </c>
      <c r="Q43" s="234">
        <f t="shared" si="23"/>
        <v>205634907</v>
      </c>
      <c r="R43" s="266">
        <f>Q43/$Q$107</f>
        <v>0.13409173390022355</v>
      </c>
    </row>
    <row r="44" spans="1:18" ht="12.75" thickBot="1" x14ac:dyDescent="0.25">
      <c r="A44" s="57"/>
      <c r="B44" s="48" t="s">
        <v>190</v>
      </c>
      <c r="C44" s="49"/>
      <c r="D44" s="222">
        <f>((D43-D42)/D42)</f>
        <v>0.15867969770273682</v>
      </c>
      <c r="E44" s="222"/>
      <c r="F44" s="222">
        <f>((F43-F42)/F42)</f>
        <v>-1.5348616665979467E-2</v>
      </c>
      <c r="G44" s="213"/>
      <c r="H44" s="222"/>
      <c r="I44" s="222">
        <f>((I43-I42)/I42)</f>
        <v>0.12082184390159238</v>
      </c>
      <c r="J44" s="214"/>
      <c r="K44" s="213"/>
      <c r="L44" s="222">
        <f t="shared" ref="L44" si="24">((L43-L42)/L42)</f>
        <v>2.0187129100558159</v>
      </c>
      <c r="M44" s="222"/>
      <c r="N44" s="224">
        <f t="shared" ref="N44" si="25">((N43-N42)/N42)</f>
        <v>2.0187129100558159</v>
      </c>
      <c r="O44" s="51"/>
      <c r="P44" s="231"/>
      <c r="Q44" s="224">
        <f t="shared" ref="Q44" si="26">((Q43-Q42)/Q42)</f>
        <v>1.8993776955687434</v>
      </c>
      <c r="R44" s="50"/>
    </row>
    <row r="45" spans="1:18" x14ac:dyDescent="0.2">
      <c r="A45" s="33" t="s">
        <v>98</v>
      </c>
      <c r="B45" s="34">
        <v>2021</v>
      </c>
      <c r="C45" s="35"/>
      <c r="D45" s="215">
        <v>567009</v>
      </c>
      <c r="E45" s="215">
        <v>0</v>
      </c>
      <c r="F45" s="215">
        <v>486136</v>
      </c>
      <c r="G45" s="215"/>
      <c r="H45" s="215"/>
      <c r="I45" s="225">
        <f t="shared" si="16"/>
        <v>1053145</v>
      </c>
      <c r="J45" s="216"/>
      <c r="K45" s="215"/>
      <c r="L45" s="215"/>
      <c r="M45" s="215"/>
      <c r="N45" s="223">
        <f t="shared" ref="N45:N47" si="27">SUM(J45:M45)</f>
        <v>0</v>
      </c>
      <c r="O45" s="37"/>
      <c r="P45" s="230">
        <f t="shared" ref="P45:P103" si="28">+O45</f>
        <v>0</v>
      </c>
      <c r="Q45" s="234">
        <f t="shared" ref="Q45:Q47" si="29">+P45+N45+I45</f>
        <v>1053145</v>
      </c>
      <c r="R45" s="264">
        <f>Q45/$Q$105</f>
        <v>8.8076611003191322E-4</v>
      </c>
    </row>
    <row r="46" spans="1:18" x14ac:dyDescent="0.2">
      <c r="A46" s="38"/>
      <c r="B46" s="39">
        <v>2022</v>
      </c>
      <c r="C46" s="40"/>
      <c r="D46" s="209">
        <v>758883</v>
      </c>
      <c r="E46" s="209"/>
      <c r="F46" s="209">
        <v>480715</v>
      </c>
      <c r="G46" s="209"/>
      <c r="H46" s="209"/>
      <c r="I46" s="225">
        <f t="shared" si="16"/>
        <v>1239598</v>
      </c>
      <c r="J46" s="210"/>
      <c r="K46" s="209"/>
      <c r="L46" s="209"/>
      <c r="M46" s="209"/>
      <c r="N46" s="223">
        <f t="shared" si="27"/>
        <v>0</v>
      </c>
      <c r="O46" s="43"/>
      <c r="P46" s="230">
        <f t="shared" si="28"/>
        <v>0</v>
      </c>
      <c r="Q46" s="234">
        <f t="shared" si="29"/>
        <v>1239598</v>
      </c>
      <c r="R46" s="265">
        <f>Q46/$Q$106</f>
        <v>9.3281580344107119E-4</v>
      </c>
    </row>
    <row r="47" spans="1:18" x14ac:dyDescent="0.2">
      <c r="A47" s="38"/>
      <c r="B47" s="39">
        <v>2023</v>
      </c>
      <c r="C47" s="40"/>
      <c r="D47" s="209">
        <v>758883</v>
      </c>
      <c r="E47" s="209">
        <v>0</v>
      </c>
      <c r="F47" s="209">
        <v>512853</v>
      </c>
      <c r="G47" s="209"/>
      <c r="H47" s="209"/>
      <c r="I47" s="225">
        <f t="shared" si="16"/>
        <v>1271736</v>
      </c>
      <c r="J47" s="210"/>
      <c r="K47" s="209"/>
      <c r="L47" s="209">
        <v>0</v>
      </c>
      <c r="M47" s="209"/>
      <c r="N47" s="223">
        <f t="shared" si="27"/>
        <v>0</v>
      </c>
      <c r="O47" s="43"/>
      <c r="P47" s="230">
        <f t="shared" si="28"/>
        <v>0</v>
      </c>
      <c r="Q47" s="234">
        <f t="shared" si="29"/>
        <v>1271736</v>
      </c>
      <c r="R47" s="266">
        <f>Q47/$Q$107</f>
        <v>8.292817974884716E-4</v>
      </c>
    </row>
    <row r="48" spans="1:18" ht="12.75" thickBot="1" x14ac:dyDescent="0.25">
      <c r="A48" s="57"/>
      <c r="B48" s="48" t="s">
        <v>190</v>
      </c>
      <c r="C48" s="49"/>
      <c r="D48" s="222">
        <f>((D47-D46)/D46)</f>
        <v>0</v>
      </c>
      <c r="E48" s="222"/>
      <c r="F48" s="222">
        <f>((F47-F46)/F46)</f>
        <v>6.6854581196758994E-2</v>
      </c>
      <c r="G48" s="222"/>
      <c r="H48" s="222"/>
      <c r="I48" s="222">
        <f>((I47-I46)/I46)</f>
        <v>2.5926147025083938E-2</v>
      </c>
      <c r="J48" s="214"/>
      <c r="K48" s="213"/>
      <c r="L48" s="213"/>
      <c r="M48" s="213"/>
      <c r="N48" s="226"/>
      <c r="O48" s="51"/>
      <c r="P48" s="231"/>
      <c r="Q48" s="224">
        <f t="shared" ref="Q48" si="30">((Q47-Q46)/Q46)</f>
        <v>2.5926147025083938E-2</v>
      </c>
      <c r="R48" s="58"/>
    </row>
    <row r="49" spans="1:18" x14ac:dyDescent="0.2">
      <c r="A49" s="33" t="s">
        <v>99</v>
      </c>
      <c r="B49" s="34">
        <v>2021</v>
      </c>
      <c r="C49" s="35"/>
      <c r="D49" s="215">
        <v>0</v>
      </c>
      <c r="E49" s="215">
        <v>0</v>
      </c>
      <c r="F49" s="215">
        <v>0</v>
      </c>
      <c r="G49" s="215"/>
      <c r="H49" s="215"/>
      <c r="I49" s="225">
        <f t="shared" si="16"/>
        <v>0</v>
      </c>
      <c r="J49" s="216"/>
      <c r="K49" s="215"/>
      <c r="L49" s="215"/>
      <c r="M49" s="215"/>
      <c r="N49" s="223">
        <f t="shared" ref="N49:N51" si="31">SUM(J49:M49)</f>
        <v>0</v>
      </c>
      <c r="O49" s="37"/>
      <c r="P49" s="230">
        <f t="shared" si="28"/>
        <v>0</v>
      </c>
      <c r="Q49" s="234">
        <f t="shared" ref="Q49:Q51" si="32">+P49+N49+I49</f>
        <v>0</v>
      </c>
      <c r="R49" s="36"/>
    </row>
    <row r="50" spans="1:18" x14ac:dyDescent="0.2">
      <c r="A50" s="38"/>
      <c r="B50" s="39">
        <v>2022</v>
      </c>
      <c r="C50" s="40"/>
      <c r="D50" s="209">
        <v>0</v>
      </c>
      <c r="E50" s="209">
        <v>0</v>
      </c>
      <c r="F50" s="209">
        <v>0</v>
      </c>
      <c r="G50" s="209"/>
      <c r="H50" s="209"/>
      <c r="I50" s="225">
        <f t="shared" si="16"/>
        <v>0</v>
      </c>
      <c r="J50" s="210"/>
      <c r="K50" s="209"/>
      <c r="L50" s="209"/>
      <c r="M50" s="209"/>
      <c r="N50" s="223">
        <f t="shared" si="31"/>
        <v>0</v>
      </c>
      <c r="O50" s="43"/>
      <c r="P50" s="230">
        <f t="shared" si="28"/>
        <v>0</v>
      </c>
      <c r="Q50" s="234">
        <f t="shared" si="32"/>
        <v>0</v>
      </c>
      <c r="R50" s="42"/>
    </row>
    <row r="51" spans="1:18" x14ac:dyDescent="0.2">
      <c r="A51" s="38"/>
      <c r="B51" s="39">
        <v>2023</v>
      </c>
      <c r="C51" s="40"/>
      <c r="D51" s="209">
        <v>0</v>
      </c>
      <c r="E51" s="209">
        <v>0</v>
      </c>
      <c r="F51" s="209">
        <v>0</v>
      </c>
      <c r="G51" s="209"/>
      <c r="H51" s="209"/>
      <c r="I51" s="225">
        <f t="shared" si="16"/>
        <v>0</v>
      </c>
      <c r="J51" s="210"/>
      <c r="K51" s="209"/>
      <c r="L51" s="209"/>
      <c r="M51" s="209"/>
      <c r="N51" s="223">
        <f t="shared" si="31"/>
        <v>0</v>
      </c>
      <c r="O51" s="43"/>
      <c r="P51" s="230">
        <f t="shared" si="28"/>
        <v>0</v>
      </c>
      <c r="Q51" s="234">
        <f t="shared" si="32"/>
        <v>0</v>
      </c>
      <c r="R51" s="42"/>
    </row>
    <row r="52" spans="1:18" ht="12.75" thickBot="1" x14ac:dyDescent="0.25">
      <c r="A52" s="57"/>
      <c r="B52" s="48" t="s">
        <v>190</v>
      </c>
      <c r="C52" s="49"/>
      <c r="D52" s="213"/>
      <c r="E52" s="213"/>
      <c r="F52" s="213"/>
      <c r="G52" s="213"/>
      <c r="H52" s="213"/>
      <c r="I52" s="226"/>
      <c r="J52" s="214"/>
      <c r="K52" s="213"/>
      <c r="L52" s="213"/>
      <c r="M52" s="213"/>
      <c r="N52" s="226"/>
      <c r="O52" s="51"/>
      <c r="P52" s="231"/>
      <c r="Q52" s="231"/>
      <c r="R52" s="50"/>
    </row>
    <row r="53" spans="1:18" x14ac:dyDescent="0.2">
      <c r="A53" s="33" t="s">
        <v>100</v>
      </c>
      <c r="B53" s="34">
        <v>2021</v>
      </c>
      <c r="C53" s="35"/>
      <c r="D53" s="215">
        <v>192795</v>
      </c>
      <c r="E53" s="215"/>
      <c r="F53" s="215">
        <v>705758</v>
      </c>
      <c r="G53" s="215"/>
      <c r="H53" s="215"/>
      <c r="I53" s="225">
        <f t="shared" si="16"/>
        <v>898553</v>
      </c>
      <c r="J53" s="216"/>
      <c r="K53" s="215"/>
      <c r="L53" s="215">
        <v>0</v>
      </c>
      <c r="M53" s="215"/>
      <c r="N53" s="223">
        <f t="shared" ref="N53:N95" si="33">SUM(J53:M53)</f>
        <v>0</v>
      </c>
      <c r="O53" s="37"/>
      <c r="P53" s="230">
        <f t="shared" si="28"/>
        <v>0</v>
      </c>
      <c r="Q53" s="234">
        <f t="shared" ref="Q53:Q71" si="34">+P53+N53+I53</f>
        <v>898553</v>
      </c>
      <c r="R53" s="264">
        <f>Q53/$Q$105</f>
        <v>7.5147774567367815E-4</v>
      </c>
    </row>
    <row r="54" spans="1:18" x14ac:dyDescent="0.2">
      <c r="A54" s="38"/>
      <c r="B54" s="39">
        <v>2022</v>
      </c>
      <c r="C54" s="40"/>
      <c r="D54" s="209">
        <v>207377</v>
      </c>
      <c r="E54" s="209"/>
      <c r="F54" s="209">
        <v>472831</v>
      </c>
      <c r="G54" s="209"/>
      <c r="H54" s="209"/>
      <c r="I54" s="225">
        <f t="shared" si="16"/>
        <v>680208</v>
      </c>
      <c r="J54" s="210"/>
      <c r="K54" s="209"/>
      <c r="L54" s="209"/>
      <c r="M54" s="209"/>
      <c r="N54" s="223">
        <f t="shared" si="33"/>
        <v>0</v>
      </c>
      <c r="O54" s="43"/>
      <c r="P54" s="230">
        <f t="shared" si="28"/>
        <v>0</v>
      </c>
      <c r="Q54" s="234">
        <f t="shared" si="34"/>
        <v>680208</v>
      </c>
      <c r="R54" s="265">
        <f>Q54/$Q$106</f>
        <v>5.1186656644093022E-4</v>
      </c>
    </row>
    <row r="55" spans="1:18" x14ac:dyDescent="0.2">
      <c r="A55" s="38"/>
      <c r="B55" s="39">
        <v>2023</v>
      </c>
      <c r="C55" s="40"/>
      <c r="D55" s="209">
        <v>207377</v>
      </c>
      <c r="E55" s="209">
        <v>0</v>
      </c>
      <c r="F55" s="209">
        <v>443716</v>
      </c>
      <c r="G55" s="209"/>
      <c r="H55" s="209"/>
      <c r="I55" s="225">
        <f t="shared" si="16"/>
        <v>651093</v>
      </c>
      <c r="J55" s="210"/>
      <c r="K55" s="209"/>
      <c r="L55" s="209">
        <v>0</v>
      </c>
      <c r="M55" s="209"/>
      <c r="N55" s="223">
        <f t="shared" si="33"/>
        <v>0</v>
      </c>
      <c r="O55" s="43"/>
      <c r="P55" s="230">
        <f t="shared" si="28"/>
        <v>0</v>
      </c>
      <c r="Q55" s="234">
        <f t="shared" si="34"/>
        <v>651093</v>
      </c>
      <c r="R55" s="266">
        <f>Q55/$Q$107</f>
        <v>4.2456891475287436E-4</v>
      </c>
    </row>
    <row r="56" spans="1:18" ht="12.75" thickBot="1" x14ac:dyDescent="0.25">
      <c r="A56" s="57"/>
      <c r="B56" s="48" t="s">
        <v>190</v>
      </c>
      <c r="C56" s="49"/>
      <c r="D56" s="222">
        <f>((D55-D54)/D54)</f>
        <v>0</v>
      </c>
      <c r="E56" s="213"/>
      <c r="F56" s="222">
        <f>((F55-F54)/F54)</f>
        <v>-6.1575911900869446E-2</v>
      </c>
      <c r="G56" s="213"/>
      <c r="H56" s="213"/>
      <c r="I56" s="222">
        <f>((I55-I54)/I54)</f>
        <v>-4.280308376261379E-2</v>
      </c>
      <c r="J56" s="214"/>
      <c r="K56" s="213"/>
      <c r="L56" s="213"/>
      <c r="M56" s="213"/>
      <c r="N56" s="226"/>
      <c r="O56" s="51"/>
      <c r="P56" s="231"/>
      <c r="Q56" s="224">
        <f t="shared" ref="Q56" si="35">((Q55-Q54)/Q54)</f>
        <v>-4.280308376261379E-2</v>
      </c>
      <c r="R56" s="50"/>
    </row>
    <row r="57" spans="1:18" x14ac:dyDescent="0.2">
      <c r="A57" s="33" t="s">
        <v>101</v>
      </c>
      <c r="B57" s="34">
        <v>2021</v>
      </c>
      <c r="C57" s="35"/>
      <c r="D57" s="215">
        <v>108876</v>
      </c>
      <c r="E57" s="215"/>
      <c r="F57" s="215">
        <v>165296</v>
      </c>
      <c r="G57" s="215"/>
      <c r="H57" s="215"/>
      <c r="I57" s="225">
        <f t="shared" si="16"/>
        <v>274172</v>
      </c>
      <c r="J57" s="216"/>
      <c r="K57" s="215"/>
      <c r="L57" s="215"/>
      <c r="M57" s="215"/>
      <c r="N57" s="223">
        <f t="shared" si="33"/>
        <v>0</v>
      </c>
      <c r="O57" s="37"/>
      <c r="P57" s="230">
        <f t="shared" si="28"/>
        <v>0</v>
      </c>
      <c r="Q57" s="234">
        <f t="shared" si="34"/>
        <v>274172</v>
      </c>
      <c r="R57" s="264">
        <f>Q57/$Q$105</f>
        <v>2.2929549674514878E-4</v>
      </c>
    </row>
    <row r="58" spans="1:18" x14ac:dyDescent="0.2">
      <c r="A58" s="38"/>
      <c r="B58" s="39">
        <v>2022</v>
      </c>
      <c r="C58" s="40"/>
      <c r="D58" s="209">
        <v>97793</v>
      </c>
      <c r="E58" s="209"/>
      <c r="F58" s="209">
        <v>57602</v>
      </c>
      <c r="G58" s="209"/>
      <c r="H58" s="209"/>
      <c r="I58" s="225">
        <f t="shared" si="16"/>
        <v>155395</v>
      </c>
      <c r="J58" s="210"/>
      <c r="K58" s="209"/>
      <c r="L58" s="209"/>
      <c r="M58" s="209"/>
      <c r="N58" s="223">
        <f t="shared" si="33"/>
        <v>0</v>
      </c>
      <c r="O58" s="43"/>
      <c r="P58" s="230">
        <f t="shared" si="28"/>
        <v>0</v>
      </c>
      <c r="Q58" s="234">
        <f t="shared" si="34"/>
        <v>155395</v>
      </c>
      <c r="R58" s="265">
        <f>Q58/$Q$106</f>
        <v>1.1693703263132505E-4</v>
      </c>
    </row>
    <row r="59" spans="1:18" x14ac:dyDescent="0.2">
      <c r="A59" s="38"/>
      <c r="B59" s="39">
        <v>2023</v>
      </c>
      <c r="C59" s="40"/>
      <c r="D59" s="209">
        <v>97793</v>
      </c>
      <c r="E59" s="209">
        <v>0</v>
      </c>
      <c r="F59" s="209">
        <v>63672</v>
      </c>
      <c r="G59" s="209"/>
      <c r="H59" s="209"/>
      <c r="I59" s="225">
        <f t="shared" si="16"/>
        <v>161465</v>
      </c>
      <c r="J59" s="210"/>
      <c r="K59" s="209"/>
      <c r="L59" s="209"/>
      <c r="M59" s="209"/>
      <c r="N59" s="223">
        <f t="shared" si="33"/>
        <v>0</v>
      </c>
      <c r="O59" s="43"/>
      <c r="P59" s="230">
        <f t="shared" si="28"/>
        <v>0</v>
      </c>
      <c r="Q59" s="234">
        <f t="shared" si="34"/>
        <v>161465</v>
      </c>
      <c r="R59" s="266">
        <f>Q59/$Q$107</f>
        <v>1.0528913660655676E-4</v>
      </c>
    </row>
    <row r="60" spans="1:18" ht="12.75" thickBot="1" x14ac:dyDescent="0.25">
      <c r="A60" s="57"/>
      <c r="B60" s="48" t="s">
        <v>190</v>
      </c>
      <c r="C60" s="49"/>
      <c r="D60" s="222">
        <f>((D59-D58)/D58)</f>
        <v>0</v>
      </c>
      <c r="E60" s="213"/>
      <c r="F60" s="222">
        <f>((F59-F58)/F58)</f>
        <v>0.10537828547619875</v>
      </c>
      <c r="G60" s="213"/>
      <c r="H60" s="213"/>
      <c r="I60" s="222">
        <f>((I59-I58)/I58)</f>
        <v>3.9061745873419353E-2</v>
      </c>
      <c r="J60" s="214"/>
      <c r="K60" s="213"/>
      <c r="L60" s="213"/>
      <c r="M60" s="213"/>
      <c r="N60" s="226"/>
      <c r="O60" s="51"/>
      <c r="P60" s="231"/>
      <c r="Q60" s="224">
        <f t="shared" ref="Q60" si="36">((Q59-Q58)/Q58)</f>
        <v>3.9061745873419353E-2</v>
      </c>
      <c r="R60" s="50"/>
    </row>
    <row r="61" spans="1:18" x14ac:dyDescent="0.2">
      <c r="A61" s="33" t="s">
        <v>102</v>
      </c>
      <c r="B61" s="34">
        <v>2021</v>
      </c>
      <c r="C61" s="35"/>
      <c r="D61" s="215">
        <v>2627777</v>
      </c>
      <c r="E61" s="215"/>
      <c r="F61" s="215">
        <v>1493980</v>
      </c>
      <c r="G61" s="215"/>
      <c r="H61" s="215"/>
      <c r="I61" s="225">
        <f t="shared" si="16"/>
        <v>4121757</v>
      </c>
      <c r="J61" s="216"/>
      <c r="K61" s="215"/>
      <c r="L61" s="215">
        <v>1075206</v>
      </c>
      <c r="M61" s="215"/>
      <c r="N61" s="223">
        <f t="shared" si="33"/>
        <v>1075206</v>
      </c>
      <c r="O61" s="37"/>
      <c r="P61" s="230">
        <f t="shared" si="28"/>
        <v>0</v>
      </c>
      <c r="Q61" s="234">
        <f t="shared" si="34"/>
        <v>5196963</v>
      </c>
      <c r="R61" s="264">
        <f>Q61/$Q$105</f>
        <v>4.3463235219174771E-3</v>
      </c>
    </row>
    <row r="62" spans="1:18" x14ac:dyDescent="0.2">
      <c r="A62" s="38"/>
      <c r="B62" s="39">
        <v>2022</v>
      </c>
      <c r="C62" s="40"/>
      <c r="D62" s="209">
        <v>2989928</v>
      </c>
      <c r="E62" s="209">
        <v>0</v>
      </c>
      <c r="F62" s="209">
        <v>14321819</v>
      </c>
      <c r="G62" s="209"/>
      <c r="H62" s="209"/>
      <c r="I62" s="225">
        <f t="shared" si="16"/>
        <v>17311747</v>
      </c>
      <c r="J62" s="210"/>
      <c r="K62" s="209"/>
      <c r="L62" s="209">
        <v>56615617</v>
      </c>
      <c r="M62" s="209"/>
      <c r="N62" s="223">
        <f t="shared" si="33"/>
        <v>56615617</v>
      </c>
      <c r="O62" s="43"/>
      <c r="P62" s="230">
        <f t="shared" si="28"/>
        <v>0</v>
      </c>
      <c r="Q62" s="234">
        <f t="shared" si="34"/>
        <v>73927364</v>
      </c>
      <c r="R62" s="265">
        <f>Q62/$Q$106</f>
        <v>5.5631433292035425E-2</v>
      </c>
    </row>
    <row r="63" spans="1:18" x14ac:dyDescent="0.2">
      <c r="A63" s="38"/>
      <c r="B63" s="39">
        <v>2023</v>
      </c>
      <c r="C63" s="40"/>
      <c r="D63" s="209">
        <v>2900191</v>
      </c>
      <c r="E63" s="209">
        <v>0</v>
      </c>
      <c r="F63" s="209">
        <v>13493534</v>
      </c>
      <c r="G63" s="209"/>
      <c r="H63" s="209"/>
      <c r="I63" s="225">
        <f t="shared" si="16"/>
        <v>16393725</v>
      </c>
      <c r="J63" s="210"/>
      <c r="K63" s="209"/>
      <c r="L63" s="209">
        <v>7887630</v>
      </c>
      <c r="M63" s="209"/>
      <c r="N63" s="223">
        <f t="shared" si="33"/>
        <v>7887630</v>
      </c>
      <c r="O63" s="43"/>
      <c r="P63" s="230">
        <f t="shared" si="28"/>
        <v>0</v>
      </c>
      <c r="Q63" s="234">
        <f t="shared" si="34"/>
        <v>24281355</v>
      </c>
      <c r="R63" s="266">
        <f>Q63/$Q$107</f>
        <v>1.5833542275956399E-2</v>
      </c>
    </row>
    <row r="64" spans="1:18" ht="12.75" thickBot="1" x14ac:dyDescent="0.25">
      <c r="A64" s="57"/>
      <c r="B64" s="48" t="s">
        <v>190</v>
      </c>
      <c r="C64" s="49"/>
      <c r="D64" s="222">
        <f>((D63-D62)/D62)</f>
        <v>-3.0013097305353172E-2</v>
      </c>
      <c r="E64" s="213"/>
      <c r="F64" s="222">
        <f>((F63-F62)/F62)</f>
        <v>-5.7833784940306818E-2</v>
      </c>
      <c r="G64" s="213"/>
      <c r="H64" s="213"/>
      <c r="I64" s="222">
        <f>((I63-I62)/I62)</f>
        <v>-5.3028847983972963E-2</v>
      </c>
      <c r="J64" s="214"/>
      <c r="K64" s="213"/>
      <c r="L64" s="222">
        <f t="shared" ref="L64:N64" si="37">((L63-L62)/L62)</f>
        <v>-0.86068102022097548</v>
      </c>
      <c r="M64" s="213"/>
      <c r="N64" s="224">
        <f t="shared" si="37"/>
        <v>-0.86068102022097548</v>
      </c>
      <c r="O64" s="51"/>
      <c r="P64" s="231"/>
      <c r="Q64" s="224">
        <f t="shared" ref="Q64" si="38">((Q63-Q62)/Q62)</f>
        <v>-0.67155118637802369</v>
      </c>
      <c r="R64" s="50"/>
    </row>
    <row r="65" spans="1:18" x14ac:dyDescent="0.2">
      <c r="A65" s="33" t="s">
        <v>103</v>
      </c>
      <c r="B65" s="34">
        <v>2021</v>
      </c>
      <c r="C65" s="35"/>
      <c r="D65" s="215">
        <v>114223</v>
      </c>
      <c r="E65" s="215">
        <v>0</v>
      </c>
      <c r="F65" s="215">
        <v>62900</v>
      </c>
      <c r="G65" s="215"/>
      <c r="H65" s="215"/>
      <c r="I65" s="225">
        <f t="shared" si="16"/>
        <v>177123</v>
      </c>
      <c r="J65" s="216"/>
      <c r="K65" s="215"/>
      <c r="L65" s="215">
        <v>0</v>
      </c>
      <c r="M65" s="215"/>
      <c r="N65" s="223">
        <f t="shared" si="33"/>
        <v>0</v>
      </c>
      <c r="O65" s="37"/>
      <c r="P65" s="230">
        <f t="shared" si="28"/>
        <v>0</v>
      </c>
      <c r="Q65" s="234">
        <f t="shared" si="34"/>
        <v>177123</v>
      </c>
      <c r="R65" s="264">
        <f>Q65/$Q$105</f>
        <v>1.4813148778865452E-4</v>
      </c>
    </row>
    <row r="66" spans="1:18" x14ac:dyDescent="0.2">
      <c r="A66" s="38"/>
      <c r="B66" s="39">
        <v>2022</v>
      </c>
      <c r="C66" s="40"/>
      <c r="D66" s="209">
        <v>115001</v>
      </c>
      <c r="E66" s="209"/>
      <c r="F66" s="209">
        <v>51590</v>
      </c>
      <c r="G66" s="209"/>
      <c r="H66" s="209"/>
      <c r="I66" s="225">
        <f t="shared" si="16"/>
        <v>166591</v>
      </c>
      <c r="J66" s="210"/>
      <c r="K66" s="209"/>
      <c r="L66" s="209"/>
      <c r="M66" s="209"/>
      <c r="N66" s="223">
        <f t="shared" si="33"/>
        <v>0</v>
      </c>
      <c r="O66" s="43"/>
      <c r="P66" s="230">
        <f t="shared" si="28"/>
        <v>0</v>
      </c>
      <c r="Q66" s="234">
        <f t="shared" si="34"/>
        <v>166591</v>
      </c>
      <c r="R66" s="265">
        <f>Q66/$Q$106</f>
        <v>1.2536218799243909E-4</v>
      </c>
    </row>
    <row r="67" spans="1:18" x14ac:dyDescent="0.2">
      <c r="A67" s="38"/>
      <c r="B67" s="39">
        <v>2023</v>
      </c>
      <c r="C67" s="40"/>
      <c r="D67" s="209">
        <v>115509</v>
      </c>
      <c r="E67" s="209">
        <v>0</v>
      </c>
      <c r="F67" s="209">
        <v>39420</v>
      </c>
      <c r="G67" s="209"/>
      <c r="H67" s="209"/>
      <c r="I67" s="225">
        <f t="shared" si="16"/>
        <v>154929</v>
      </c>
      <c r="J67" s="210"/>
      <c r="K67" s="209"/>
      <c r="L67" s="209"/>
      <c r="M67" s="209"/>
      <c r="N67" s="223">
        <f t="shared" si="33"/>
        <v>0</v>
      </c>
      <c r="O67" s="43"/>
      <c r="P67" s="230">
        <f t="shared" si="28"/>
        <v>0</v>
      </c>
      <c r="Q67" s="234">
        <f t="shared" si="34"/>
        <v>154929</v>
      </c>
      <c r="R67" s="266">
        <f>Q67/$Q$107</f>
        <v>1.0102709965204368E-4</v>
      </c>
    </row>
    <row r="68" spans="1:18" ht="12.75" thickBot="1" x14ac:dyDescent="0.25">
      <c r="A68" s="57"/>
      <c r="B68" s="48" t="s">
        <v>190</v>
      </c>
      <c r="C68" s="49"/>
      <c r="D68" s="222">
        <f>((D67-D66)/D66)</f>
        <v>4.4173528925835429E-3</v>
      </c>
      <c r="E68" s="213"/>
      <c r="F68" s="222">
        <f>((F67-F66)/F66)</f>
        <v>-0.23589842992828067</v>
      </c>
      <c r="G68" s="213"/>
      <c r="H68" s="213"/>
      <c r="I68" s="222">
        <f>((I67-I66)/I66)</f>
        <v>-7.0003781716899471E-2</v>
      </c>
      <c r="J68" s="214"/>
      <c r="K68" s="213"/>
      <c r="L68" s="213"/>
      <c r="M68" s="213"/>
      <c r="N68" s="224"/>
      <c r="O68" s="51"/>
      <c r="P68" s="231"/>
      <c r="Q68" s="224">
        <f t="shared" ref="Q68" si="39">((Q67-Q66)/Q66)</f>
        <v>-7.0003781716899471E-2</v>
      </c>
      <c r="R68" s="50"/>
    </row>
    <row r="69" spans="1:18" x14ac:dyDescent="0.2">
      <c r="A69" s="33" t="s">
        <v>104</v>
      </c>
      <c r="B69" s="34">
        <v>2021</v>
      </c>
      <c r="C69" s="35"/>
      <c r="D69" s="215"/>
      <c r="E69" s="215"/>
      <c r="F69" s="215">
        <v>0</v>
      </c>
      <c r="G69" s="215"/>
      <c r="H69" s="215"/>
      <c r="I69" s="225">
        <f t="shared" si="16"/>
        <v>0</v>
      </c>
      <c r="J69" s="216"/>
      <c r="K69" s="215"/>
      <c r="L69" s="215"/>
      <c r="M69" s="215"/>
      <c r="N69" s="223">
        <f t="shared" si="33"/>
        <v>0</v>
      </c>
      <c r="O69" s="37"/>
      <c r="P69" s="230">
        <f t="shared" si="28"/>
        <v>0</v>
      </c>
      <c r="Q69" s="234">
        <f t="shared" si="34"/>
        <v>0</v>
      </c>
      <c r="R69" s="36"/>
    </row>
    <row r="70" spans="1:18" x14ac:dyDescent="0.2">
      <c r="A70" s="38"/>
      <c r="B70" s="39">
        <v>2022</v>
      </c>
      <c r="C70" s="40"/>
      <c r="D70" s="209"/>
      <c r="E70" s="209"/>
      <c r="F70" s="209"/>
      <c r="G70" s="209"/>
      <c r="H70" s="209"/>
      <c r="I70" s="225">
        <f t="shared" si="16"/>
        <v>0</v>
      </c>
      <c r="J70" s="210"/>
      <c r="K70" s="209"/>
      <c r="L70" s="209"/>
      <c r="M70" s="209"/>
      <c r="N70" s="223">
        <f t="shared" si="33"/>
        <v>0</v>
      </c>
      <c r="O70" s="43"/>
      <c r="P70" s="230">
        <f t="shared" si="28"/>
        <v>0</v>
      </c>
      <c r="Q70" s="234">
        <f t="shared" si="34"/>
        <v>0</v>
      </c>
      <c r="R70" s="42"/>
    </row>
    <row r="71" spans="1:18" x14ac:dyDescent="0.2">
      <c r="A71" s="38"/>
      <c r="B71" s="39">
        <v>2023</v>
      </c>
      <c r="C71" s="40"/>
      <c r="D71" s="209"/>
      <c r="E71" s="209"/>
      <c r="F71" s="209"/>
      <c r="G71" s="209"/>
      <c r="H71" s="209"/>
      <c r="I71" s="225">
        <f t="shared" si="16"/>
        <v>0</v>
      </c>
      <c r="J71" s="210"/>
      <c r="K71" s="209"/>
      <c r="L71" s="209"/>
      <c r="M71" s="209"/>
      <c r="N71" s="223">
        <f t="shared" si="33"/>
        <v>0</v>
      </c>
      <c r="O71" s="43"/>
      <c r="P71" s="230">
        <f t="shared" si="28"/>
        <v>0</v>
      </c>
      <c r="Q71" s="234">
        <f t="shared" si="34"/>
        <v>0</v>
      </c>
      <c r="R71" s="42"/>
    </row>
    <row r="72" spans="1:18" ht="12.75" thickBot="1" x14ac:dyDescent="0.25">
      <c r="A72" s="57"/>
      <c r="B72" s="48" t="s">
        <v>190</v>
      </c>
      <c r="C72" s="49"/>
      <c r="D72" s="213"/>
      <c r="E72" s="213"/>
      <c r="F72" s="213"/>
      <c r="G72" s="213"/>
      <c r="H72" s="213"/>
      <c r="I72" s="226"/>
      <c r="J72" s="214"/>
      <c r="K72" s="213"/>
      <c r="L72" s="213"/>
      <c r="M72" s="213"/>
      <c r="N72" s="224"/>
      <c r="O72" s="51"/>
      <c r="P72" s="231"/>
      <c r="Q72" s="224"/>
      <c r="R72" s="50"/>
    </row>
    <row r="73" spans="1:18" x14ac:dyDescent="0.2">
      <c r="A73" s="33" t="s">
        <v>381</v>
      </c>
      <c r="B73" s="34">
        <v>2021</v>
      </c>
      <c r="C73" s="35"/>
      <c r="D73" s="215">
        <v>0</v>
      </c>
      <c r="E73" s="215">
        <v>0</v>
      </c>
      <c r="F73" s="215">
        <v>227224</v>
      </c>
      <c r="G73" s="215"/>
      <c r="H73" s="215"/>
      <c r="I73" s="225">
        <f t="shared" si="16"/>
        <v>227224</v>
      </c>
      <c r="J73" s="216"/>
      <c r="K73" s="215"/>
      <c r="L73" s="215">
        <v>1491251</v>
      </c>
      <c r="M73" s="215"/>
      <c r="N73" s="223">
        <f t="shared" si="33"/>
        <v>1491251</v>
      </c>
      <c r="O73" s="37"/>
      <c r="P73" s="230">
        <f t="shared" si="28"/>
        <v>0</v>
      </c>
      <c r="Q73" s="234">
        <f t="shared" ref="Q73:Q75" si="40">+P73+N73+I73</f>
        <v>1718475</v>
      </c>
      <c r="R73" s="264">
        <f>Q73/$Q$105</f>
        <v>1.4371948221157506E-3</v>
      </c>
    </row>
    <row r="74" spans="1:18" x14ac:dyDescent="0.2">
      <c r="A74" s="38"/>
      <c r="B74" s="39">
        <v>2022</v>
      </c>
      <c r="C74" s="40"/>
      <c r="D74" s="209">
        <v>0</v>
      </c>
      <c r="E74" s="209">
        <v>0</v>
      </c>
      <c r="F74" s="209">
        <v>207306</v>
      </c>
      <c r="G74" s="209"/>
      <c r="H74" s="209"/>
      <c r="I74" s="225">
        <f t="shared" si="16"/>
        <v>207306</v>
      </c>
      <c r="J74" s="210"/>
      <c r="K74" s="209"/>
      <c r="L74" s="209">
        <v>7867609</v>
      </c>
      <c r="M74" s="209"/>
      <c r="N74" s="223">
        <f t="shared" si="33"/>
        <v>7867609</v>
      </c>
      <c r="O74" s="43"/>
      <c r="P74" s="230">
        <f t="shared" si="28"/>
        <v>0</v>
      </c>
      <c r="Q74" s="234">
        <f t="shared" si="40"/>
        <v>8074915</v>
      </c>
      <c r="R74" s="265">
        <f>Q74/$Q$106</f>
        <v>6.0764928012495643E-3</v>
      </c>
    </row>
    <row r="75" spans="1:18" x14ac:dyDescent="0.2">
      <c r="A75" s="38"/>
      <c r="B75" s="39">
        <v>2023</v>
      </c>
      <c r="C75" s="40"/>
      <c r="D75" s="209"/>
      <c r="E75" s="209">
        <v>0</v>
      </c>
      <c r="F75" s="209">
        <v>85180</v>
      </c>
      <c r="G75" s="209"/>
      <c r="H75" s="209"/>
      <c r="I75" s="225">
        <f t="shared" si="16"/>
        <v>85180</v>
      </c>
      <c r="J75" s="210"/>
      <c r="K75" s="209"/>
      <c r="L75" s="209">
        <v>56052947</v>
      </c>
      <c r="M75" s="209"/>
      <c r="N75" s="223">
        <f t="shared" si="33"/>
        <v>56052947</v>
      </c>
      <c r="O75" s="43"/>
      <c r="P75" s="230">
        <f t="shared" si="28"/>
        <v>0</v>
      </c>
      <c r="Q75" s="234">
        <f t="shared" si="40"/>
        <v>56138127</v>
      </c>
      <c r="R75" s="266">
        <f>Q75/$Q$107</f>
        <v>3.6606911234875868E-2</v>
      </c>
    </row>
    <row r="76" spans="1:18" ht="12.75" thickBot="1" x14ac:dyDescent="0.25">
      <c r="A76" s="57"/>
      <c r="B76" s="48" t="s">
        <v>190</v>
      </c>
      <c r="C76" s="49"/>
      <c r="D76" s="222">
        <v>0</v>
      </c>
      <c r="E76" s="222">
        <v>0</v>
      </c>
      <c r="F76" s="222">
        <f>((F75-F74)/F74)</f>
        <v>-0.58910981833617937</v>
      </c>
      <c r="G76" s="213"/>
      <c r="H76" s="213"/>
      <c r="I76" s="222">
        <f>((I75-I74)/I74)</f>
        <v>-0.58910981833617937</v>
      </c>
      <c r="J76" s="214"/>
      <c r="K76" s="213"/>
      <c r="L76" s="222">
        <f t="shared" ref="L76" si="41">((L75-L74)/L74)</f>
        <v>6.1245211855342578</v>
      </c>
      <c r="M76" s="213"/>
      <c r="N76" s="224">
        <f t="shared" ref="N76" si="42">((N75-N74)/N74)</f>
        <v>6.1245211855342578</v>
      </c>
      <c r="O76" s="51"/>
      <c r="P76" s="231"/>
      <c r="Q76" s="224">
        <f t="shared" ref="Q76" si="43">((Q75-Q74)/Q74)</f>
        <v>5.9521632116251375</v>
      </c>
      <c r="R76" s="50"/>
    </row>
    <row r="77" spans="1:18" x14ac:dyDescent="0.2">
      <c r="A77" s="33" t="s">
        <v>105</v>
      </c>
      <c r="B77" s="34">
        <v>2021</v>
      </c>
      <c r="C77" s="35"/>
      <c r="D77" s="215">
        <v>310564</v>
      </c>
      <c r="E77" s="215">
        <v>0</v>
      </c>
      <c r="F77" s="215">
        <v>146051</v>
      </c>
      <c r="G77" s="215"/>
      <c r="H77" s="215"/>
      <c r="I77" s="225">
        <f t="shared" si="16"/>
        <v>456615</v>
      </c>
      <c r="J77" s="216"/>
      <c r="K77" s="215"/>
      <c r="L77" s="215"/>
      <c r="M77" s="215"/>
      <c r="N77" s="223">
        <f t="shared" si="33"/>
        <v>0</v>
      </c>
      <c r="O77" s="37"/>
      <c r="P77" s="230">
        <f t="shared" si="28"/>
        <v>0</v>
      </c>
      <c r="Q77" s="234">
        <f t="shared" ref="Q77:Q79" si="44">+P77+N77+I77</f>
        <v>456615</v>
      </c>
      <c r="R77" s="264">
        <f>Q77/$Q$105</f>
        <v>3.8187620634596572E-4</v>
      </c>
    </row>
    <row r="78" spans="1:18" x14ac:dyDescent="0.2">
      <c r="A78" s="38"/>
      <c r="B78" s="39">
        <v>2022</v>
      </c>
      <c r="C78" s="40"/>
      <c r="D78" s="209">
        <v>329871</v>
      </c>
      <c r="E78" s="209"/>
      <c r="F78" s="209">
        <v>131434</v>
      </c>
      <c r="G78" s="209"/>
      <c r="H78" s="209"/>
      <c r="I78" s="225">
        <f t="shared" si="16"/>
        <v>461305</v>
      </c>
      <c r="J78" s="210"/>
      <c r="K78" s="209"/>
      <c r="L78" s="209"/>
      <c r="M78" s="209"/>
      <c r="N78" s="223">
        <f t="shared" si="33"/>
        <v>0</v>
      </c>
      <c r="O78" s="43"/>
      <c r="P78" s="230">
        <f t="shared" si="28"/>
        <v>0</v>
      </c>
      <c r="Q78" s="234">
        <f t="shared" si="44"/>
        <v>461305</v>
      </c>
      <c r="R78" s="265">
        <f>Q78/$Q$106</f>
        <v>3.4713882581803406E-4</v>
      </c>
    </row>
    <row r="79" spans="1:18" x14ac:dyDescent="0.2">
      <c r="A79" s="38"/>
      <c r="B79" s="39">
        <v>2023</v>
      </c>
      <c r="C79" s="40"/>
      <c r="D79" s="209">
        <v>329871</v>
      </c>
      <c r="E79" s="209">
        <v>0</v>
      </c>
      <c r="F79" s="209">
        <v>130596</v>
      </c>
      <c r="G79" s="209"/>
      <c r="H79" s="209"/>
      <c r="I79" s="225">
        <f t="shared" si="16"/>
        <v>460467</v>
      </c>
      <c r="J79" s="210"/>
      <c r="K79" s="209"/>
      <c r="L79" s="209">
        <v>8828507</v>
      </c>
      <c r="M79" s="209"/>
      <c r="N79" s="223">
        <f t="shared" si="33"/>
        <v>8828507</v>
      </c>
      <c r="O79" s="43"/>
      <c r="P79" s="230">
        <f t="shared" si="28"/>
        <v>0</v>
      </c>
      <c r="Q79" s="234">
        <f t="shared" si="44"/>
        <v>9288974</v>
      </c>
      <c r="R79" s="266">
        <f>Q79/$Q$107</f>
        <v>6.0572139622875176E-3</v>
      </c>
    </row>
    <row r="80" spans="1:18" ht="12.75" thickBot="1" x14ac:dyDescent="0.25">
      <c r="A80" s="57"/>
      <c r="B80" s="48" t="s">
        <v>190</v>
      </c>
      <c r="C80" s="49"/>
      <c r="D80" s="222">
        <f>((D79-D78)/D78)</f>
        <v>0</v>
      </c>
      <c r="E80" s="213"/>
      <c r="F80" s="222">
        <f>((F79-F78)/F78)</f>
        <v>-6.375823607285786E-3</v>
      </c>
      <c r="G80" s="213"/>
      <c r="H80" s="213"/>
      <c r="I80" s="222">
        <f>((I79-I78)/I78)</f>
        <v>-1.8165855561938413E-3</v>
      </c>
      <c r="J80" s="214"/>
      <c r="K80" s="213"/>
      <c r="L80" s="213"/>
      <c r="M80" s="213"/>
      <c r="N80" s="224"/>
      <c r="O80" s="51"/>
      <c r="P80" s="231"/>
      <c r="Q80" s="224">
        <f t="shared" ref="Q80" si="45">((Q79-Q78)/Q78)</f>
        <v>19.136295943031183</v>
      </c>
      <c r="R80" s="50"/>
    </row>
    <row r="81" spans="1:18" x14ac:dyDescent="0.2">
      <c r="A81" s="33" t="s">
        <v>106</v>
      </c>
      <c r="B81" s="34">
        <v>2021</v>
      </c>
      <c r="C81" s="35"/>
      <c r="D81" s="215">
        <v>216850676</v>
      </c>
      <c r="E81" s="215"/>
      <c r="F81" s="215">
        <v>78630719</v>
      </c>
      <c r="G81" s="215"/>
      <c r="H81" s="215">
        <v>761482</v>
      </c>
      <c r="I81" s="225">
        <f t="shared" si="16"/>
        <v>296242877</v>
      </c>
      <c r="J81" s="216"/>
      <c r="K81" s="215"/>
      <c r="L81" s="215">
        <v>13623243</v>
      </c>
      <c r="M81" s="215"/>
      <c r="N81" s="223">
        <f t="shared" si="33"/>
        <v>13623243</v>
      </c>
      <c r="O81" s="37"/>
      <c r="P81" s="230">
        <f t="shared" si="28"/>
        <v>0</v>
      </c>
      <c r="Q81" s="234">
        <f t="shared" ref="Q81:Q83" si="46">+P81+N81+I81</f>
        <v>309866120</v>
      </c>
      <c r="R81" s="264">
        <f>Q81/$Q$105</f>
        <v>0.25914719923949886</v>
      </c>
    </row>
    <row r="82" spans="1:18" x14ac:dyDescent="0.2">
      <c r="A82" s="38"/>
      <c r="B82" s="39">
        <v>2022</v>
      </c>
      <c r="C82" s="40"/>
      <c r="D82" s="209">
        <v>220289412</v>
      </c>
      <c r="E82" s="209">
        <v>0</v>
      </c>
      <c r="F82" s="209">
        <v>96994152</v>
      </c>
      <c r="G82" s="209"/>
      <c r="H82" s="209">
        <v>545520</v>
      </c>
      <c r="I82" s="225">
        <f t="shared" si="16"/>
        <v>317829084</v>
      </c>
      <c r="J82" s="210"/>
      <c r="K82" s="209"/>
      <c r="L82" s="209">
        <v>3580889</v>
      </c>
      <c r="M82" s="209"/>
      <c r="N82" s="223">
        <f t="shared" si="33"/>
        <v>3580889</v>
      </c>
      <c r="O82" s="43"/>
      <c r="P82" s="230">
        <f t="shared" si="28"/>
        <v>0</v>
      </c>
      <c r="Q82" s="234">
        <f t="shared" si="46"/>
        <v>321409973</v>
      </c>
      <c r="R82" s="265">
        <f>Q82/$Q$106</f>
        <v>0.24186575179854114</v>
      </c>
    </row>
    <row r="83" spans="1:18" x14ac:dyDescent="0.2">
      <c r="A83" s="38"/>
      <c r="B83" s="39">
        <v>2023</v>
      </c>
      <c r="C83" s="40"/>
      <c r="D83" s="209">
        <v>236906382</v>
      </c>
      <c r="E83" s="209">
        <v>0</v>
      </c>
      <c r="F83" s="209">
        <v>82546459</v>
      </c>
      <c r="G83" s="209"/>
      <c r="H83" s="209">
        <v>503386</v>
      </c>
      <c r="I83" s="225">
        <f t="shared" si="16"/>
        <v>319956227</v>
      </c>
      <c r="J83" s="210"/>
      <c r="K83" s="209"/>
      <c r="L83" s="209">
        <v>40878623</v>
      </c>
      <c r="M83" s="209"/>
      <c r="N83" s="223">
        <f t="shared" si="33"/>
        <v>40878623</v>
      </c>
      <c r="O83" s="43"/>
      <c r="P83" s="230">
        <f t="shared" si="28"/>
        <v>0</v>
      </c>
      <c r="Q83" s="234">
        <f t="shared" si="46"/>
        <v>360834850</v>
      </c>
      <c r="R83" s="266">
        <f>Q83/$Q$107</f>
        <v>0.23529551180786187</v>
      </c>
    </row>
    <row r="84" spans="1:18" ht="12.75" thickBot="1" x14ac:dyDescent="0.25">
      <c r="A84" s="57"/>
      <c r="B84" s="48" t="s">
        <v>190</v>
      </c>
      <c r="C84" s="49"/>
      <c r="D84" s="222">
        <f>((D83-D82)/D82)</f>
        <v>7.5432449744793004E-2</v>
      </c>
      <c r="E84" s="213"/>
      <c r="F84" s="222">
        <f>((F83-F82)/F82)</f>
        <v>-0.14895426891303715</v>
      </c>
      <c r="G84" s="213"/>
      <c r="H84" s="222">
        <f>((H83-H82)/H82)</f>
        <v>-7.7236398298870801E-2</v>
      </c>
      <c r="I84" s="222">
        <f>((I83-I82)/I82)</f>
        <v>6.6927260816697313E-3</v>
      </c>
      <c r="J84" s="214"/>
      <c r="K84" s="213"/>
      <c r="L84" s="222">
        <f t="shared" ref="L84" si="47">((L83-L82)/L82)</f>
        <v>10.415774965378709</v>
      </c>
      <c r="M84" s="213"/>
      <c r="N84" s="224">
        <f t="shared" ref="N84" si="48">((N83-N82)/N82)</f>
        <v>10.415774965378709</v>
      </c>
      <c r="O84" s="51"/>
      <c r="P84" s="231"/>
      <c r="Q84" s="224">
        <f t="shared" ref="Q84" si="49">((Q83-Q82)/Q82)</f>
        <v>0.12266227034591737</v>
      </c>
      <c r="R84" s="50"/>
    </row>
    <row r="85" spans="1:18" x14ac:dyDescent="0.2">
      <c r="A85" s="33" t="s">
        <v>107</v>
      </c>
      <c r="B85" s="34">
        <v>2021</v>
      </c>
      <c r="C85" s="35"/>
      <c r="D85" s="215"/>
      <c r="E85" s="215"/>
      <c r="F85" s="215">
        <v>12800</v>
      </c>
      <c r="G85" s="215"/>
      <c r="H85" s="215"/>
      <c r="I85" s="225">
        <f t="shared" si="16"/>
        <v>12800</v>
      </c>
      <c r="J85" s="216"/>
      <c r="K85" s="215"/>
      <c r="L85" s="215">
        <v>0</v>
      </c>
      <c r="M85" s="215"/>
      <c r="N85" s="223">
        <f t="shared" si="33"/>
        <v>0</v>
      </c>
      <c r="O85" s="37"/>
      <c r="P85" s="230">
        <f t="shared" si="28"/>
        <v>0</v>
      </c>
      <c r="Q85" s="234">
        <f t="shared" ref="Q85:Q87" si="50">+P85+N85+I85</f>
        <v>12800</v>
      </c>
      <c r="R85" s="264">
        <f>Q85/$Q$105</f>
        <v>1.0704894585653913E-5</v>
      </c>
    </row>
    <row r="86" spans="1:18" x14ac:dyDescent="0.2">
      <c r="A86" s="38"/>
      <c r="B86" s="39">
        <v>2022</v>
      </c>
      <c r="C86" s="40"/>
      <c r="D86" s="209"/>
      <c r="E86" s="209"/>
      <c r="F86" s="209"/>
      <c r="G86" s="209"/>
      <c r="H86" s="209"/>
      <c r="I86" s="225">
        <f t="shared" si="16"/>
        <v>0</v>
      </c>
      <c r="J86" s="210"/>
      <c r="K86" s="209"/>
      <c r="L86" s="209">
        <v>30000000</v>
      </c>
      <c r="M86" s="209"/>
      <c r="N86" s="223">
        <f t="shared" si="33"/>
        <v>30000000</v>
      </c>
      <c r="O86" s="43"/>
      <c r="P86" s="230">
        <f t="shared" si="28"/>
        <v>0</v>
      </c>
      <c r="Q86" s="234">
        <f t="shared" si="50"/>
        <v>30000000</v>
      </c>
      <c r="R86" s="265">
        <f>Q86/$Q$106</f>
        <v>2.2575443089801805E-2</v>
      </c>
    </row>
    <row r="87" spans="1:18" x14ac:dyDescent="0.2">
      <c r="A87" s="38"/>
      <c r="B87" s="39">
        <v>2023</v>
      </c>
      <c r="C87" s="40"/>
      <c r="D87" s="209">
        <v>0</v>
      </c>
      <c r="E87" s="209">
        <v>0</v>
      </c>
      <c r="F87" s="209">
        <v>0</v>
      </c>
      <c r="G87" s="209"/>
      <c r="H87" s="209"/>
      <c r="I87" s="225">
        <f t="shared" si="16"/>
        <v>0</v>
      </c>
      <c r="J87" s="210"/>
      <c r="K87" s="209"/>
      <c r="L87" s="209">
        <v>12766412</v>
      </c>
      <c r="M87" s="209"/>
      <c r="N87" s="223">
        <f t="shared" si="33"/>
        <v>12766412</v>
      </c>
      <c r="O87" s="43"/>
      <c r="P87" s="230">
        <f t="shared" si="28"/>
        <v>0</v>
      </c>
      <c r="Q87" s="234">
        <f t="shared" si="50"/>
        <v>12766412</v>
      </c>
      <c r="R87" s="266">
        <f>Q87/$Q$107</f>
        <v>8.3248041188095593E-3</v>
      </c>
    </row>
    <row r="88" spans="1:18" ht="12.75" thickBot="1" x14ac:dyDescent="0.25">
      <c r="A88" s="57"/>
      <c r="B88" s="48" t="s">
        <v>190</v>
      </c>
      <c r="C88" s="49"/>
      <c r="D88" s="213"/>
      <c r="E88" s="213"/>
      <c r="F88" s="213"/>
      <c r="G88" s="213"/>
      <c r="H88" s="213"/>
      <c r="I88" s="224" t="e">
        <f t="shared" ref="I88" si="51">((I87-I86)/I86)</f>
        <v>#DIV/0!</v>
      </c>
      <c r="J88" s="214"/>
      <c r="K88" s="213"/>
      <c r="L88" s="222">
        <f t="shared" ref="L88" si="52">((L87-L86)/L86)</f>
        <v>-0.57445293333333336</v>
      </c>
      <c r="M88" s="213"/>
      <c r="N88" s="224">
        <f t="shared" ref="N88" si="53">((N87-N86)/N86)</f>
        <v>-0.57445293333333336</v>
      </c>
      <c r="O88" s="51"/>
      <c r="P88" s="231"/>
      <c r="Q88" s="224">
        <f t="shared" ref="Q88" si="54">((Q87-Q86)/Q86)</f>
        <v>-0.57445293333333336</v>
      </c>
      <c r="R88" s="50"/>
    </row>
    <row r="89" spans="1:18" x14ac:dyDescent="0.2">
      <c r="A89" s="33" t="s">
        <v>108</v>
      </c>
      <c r="B89" s="34">
        <v>2021</v>
      </c>
      <c r="C89" s="35"/>
      <c r="D89" s="215">
        <v>453002253</v>
      </c>
      <c r="E89" s="215">
        <v>1113000</v>
      </c>
      <c r="F89" s="215">
        <v>22308431</v>
      </c>
      <c r="G89" s="215"/>
      <c r="H89" s="215"/>
      <c r="I89" s="225">
        <f t="shared" si="16"/>
        <v>476423684</v>
      </c>
      <c r="J89" s="216"/>
      <c r="K89" s="215"/>
      <c r="L89" s="215">
        <v>47067681</v>
      </c>
      <c r="M89" s="215"/>
      <c r="N89" s="223">
        <f t="shared" si="33"/>
        <v>47067681</v>
      </c>
      <c r="O89" s="37"/>
      <c r="P89" s="230">
        <f t="shared" si="28"/>
        <v>0</v>
      </c>
      <c r="Q89" s="234">
        <f t="shared" ref="Q89:Q91" si="55">+P89+N89+I89</f>
        <v>523491365</v>
      </c>
      <c r="R89" s="264">
        <f>Q89/$Q$105</f>
        <v>0.43780624053320905</v>
      </c>
    </row>
    <row r="90" spans="1:18" x14ac:dyDescent="0.2">
      <c r="A90" s="38"/>
      <c r="B90" s="39">
        <v>2022</v>
      </c>
      <c r="C90" s="40"/>
      <c r="D90" s="209">
        <v>452844602</v>
      </c>
      <c r="E90" s="209">
        <v>1113000</v>
      </c>
      <c r="F90" s="209">
        <v>26686227</v>
      </c>
      <c r="G90" s="209"/>
      <c r="H90" s="209"/>
      <c r="I90" s="225">
        <f t="shared" si="16"/>
        <v>480643829</v>
      </c>
      <c r="J90" s="210"/>
      <c r="K90" s="209"/>
      <c r="L90" s="209">
        <v>75608605</v>
      </c>
      <c r="M90" s="209"/>
      <c r="N90" s="223">
        <f t="shared" si="33"/>
        <v>75608605</v>
      </c>
      <c r="O90" s="43"/>
      <c r="P90" s="230">
        <f t="shared" si="28"/>
        <v>0</v>
      </c>
      <c r="Q90" s="234">
        <f t="shared" si="55"/>
        <v>556252434</v>
      </c>
      <c r="R90" s="265">
        <f>Q90/$Q$106</f>
        <v>0.41858817224435779</v>
      </c>
    </row>
    <row r="91" spans="1:18" x14ac:dyDescent="0.2">
      <c r="A91" s="38"/>
      <c r="B91" s="39">
        <v>2023</v>
      </c>
      <c r="C91" s="40"/>
      <c r="D91" s="209">
        <v>509116797</v>
      </c>
      <c r="E91" s="209">
        <v>1598400</v>
      </c>
      <c r="F91" s="209">
        <v>27221357</v>
      </c>
      <c r="G91" s="209"/>
      <c r="H91" s="209"/>
      <c r="I91" s="225">
        <f t="shared" si="16"/>
        <v>537936554</v>
      </c>
      <c r="J91" s="210"/>
      <c r="K91" s="209"/>
      <c r="L91" s="209">
        <v>59148158</v>
      </c>
      <c r="M91" s="209"/>
      <c r="N91" s="223">
        <f t="shared" si="33"/>
        <v>59148158</v>
      </c>
      <c r="O91" s="43"/>
      <c r="P91" s="230">
        <f t="shared" si="28"/>
        <v>0</v>
      </c>
      <c r="Q91" s="234">
        <f t="shared" si="55"/>
        <v>597084712</v>
      </c>
      <c r="R91" s="266">
        <f>Q91/$Q$107</f>
        <v>0.38935084264363545</v>
      </c>
    </row>
    <row r="92" spans="1:18" ht="12.75" thickBot="1" x14ac:dyDescent="0.25">
      <c r="A92" s="57"/>
      <c r="B92" s="48" t="s">
        <v>190</v>
      </c>
      <c r="C92" s="49"/>
      <c r="D92" s="222">
        <f>((D91-D90)/D90)</f>
        <v>0.1242638087137892</v>
      </c>
      <c r="E92" s="222">
        <f>((E91-E90)/E90)</f>
        <v>0.4361185983827493</v>
      </c>
      <c r="F92" s="222">
        <f>((F91-F90)/F90)</f>
        <v>2.0052666118743574E-2</v>
      </c>
      <c r="G92" s="213"/>
      <c r="H92" s="213"/>
      <c r="I92" s="222">
        <f>((I91-I90)/I90)</f>
        <v>0.11919995960251889</v>
      </c>
      <c r="J92" s="214"/>
      <c r="K92" s="213"/>
      <c r="L92" s="222">
        <f t="shared" ref="L92" si="56">((L91-L90)/L90)</f>
        <v>-0.21770600052732092</v>
      </c>
      <c r="M92" s="213"/>
      <c r="N92" s="224">
        <f t="shared" ref="N92" si="57">((N91-N90)/N90)</f>
        <v>-0.21770600052732092</v>
      </c>
      <c r="O92" s="51"/>
      <c r="P92" s="231"/>
      <c r="Q92" s="224">
        <f t="shared" ref="Q92" si="58">((Q91-Q90)/Q90)</f>
        <v>7.3406021266955931E-2</v>
      </c>
      <c r="R92" s="50"/>
    </row>
    <row r="93" spans="1:18" x14ac:dyDescent="0.2">
      <c r="A93" s="33" t="s">
        <v>109</v>
      </c>
      <c r="B93" s="34">
        <v>2021</v>
      </c>
      <c r="C93" s="35"/>
      <c r="D93" s="215">
        <v>414023</v>
      </c>
      <c r="E93" s="215">
        <v>0</v>
      </c>
      <c r="F93" s="215">
        <v>260030</v>
      </c>
      <c r="G93" s="215"/>
      <c r="H93" s="215"/>
      <c r="I93" s="225">
        <f t="shared" si="16"/>
        <v>674053</v>
      </c>
      <c r="J93" s="216"/>
      <c r="K93" s="215"/>
      <c r="L93" s="215">
        <v>4010652</v>
      </c>
      <c r="M93" s="215"/>
      <c r="N93" s="223">
        <f t="shared" si="33"/>
        <v>4010652</v>
      </c>
      <c r="O93" s="37"/>
      <c r="P93" s="230">
        <f t="shared" si="28"/>
        <v>0</v>
      </c>
      <c r="Q93" s="234">
        <f t="shared" ref="Q93:Q95" si="59">+P93+N93+I93</f>
        <v>4684705</v>
      </c>
      <c r="R93" s="264">
        <f>Q93/$Q$105</f>
        <v>3.9179119679598291E-3</v>
      </c>
    </row>
    <row r="94" spans="1:18" x14ac:dyDescent="0.2">
      <c r="A94" s="38"/>
      <c r="B94" s="39">
        <v>2022</v>
      </c>
      <c r="C94" s="40"/>
      <c r="D94" s="209">
        <v>406293</v>
      </c>
      <c r="E94" s="209">
        <v>0</v>
      </c>
      <c r="F94" s="209">
        <v>245202</v>
      </c>
      <c r="G94" s="209"/>
      <c r="H94" s="209"/>
      <c r="I94" s="225">
        <f t="shared" si="16"/>
        <v>651495</v>
      </c>
      <c r="J94" s="210"/>
      <c r="K94" s="209"/>
      <c r="L94" s="209">
        <v>3569016</v>
      </c>
      <c r="M94" s="209"/>
      <c r="N94" s="223">
        <f t="shared" si="33"/>
        <v>3569016</v>
      </c>
      <c r="O94" s="43"/>
      <c r="P94" s="230">
        <f t="shared" si="28"/>
        <v>0</v>
      </c>
      <c r="Q94" s="234">
        <f t="shared" si="59"/>
        <v>4220511</v>
      </c>
      <c r="R94" s="265">
        <f>Q94/$Q$106</f>
        <v>3.1759968630127502E-3</v>
      </c>
    </row>
    <row r="95" spans="1:18" x14ac:dyDescent="0.2">
      <c r="A95" s="38"/>
      <c r="B95" s="39">
        <v>2023</v>
      </c>
      <c r="C95" s="40"/>
      <c r="D95" s="209">
        <v>433728</v>
      </c>
      <c r="E95" s="209">
        <v>0</v>
      </c>
      <c r="F95" s="209">
        <v>196264</v>
      </c>
      <c r="G95" s="209"/>
      <c r="H95" s="209"/>
      <c r="I95" s="225">
        <f t="shared" si="16"/>
        <v>629992</v>
      </c>
      <c r="J95" s="210"/>
      <c r="K95" s="209"/>
      <c r="L95" s="209">
        <v>3503123</v>
      </c>
      <c r="M95" s="209"/>
      <c r="N95" s="223">
        <f t="shared" si="33"/>
        <v>3503123</v>
      </c>
      <c r="O95" s="43"/>
      <c r="P95" s="230">
        <f t="shared" si="28"/>
        <v>0</v>
      </c>
      <c r="Q95" s="234">
        <f t="shared" si="59"/>
        <v>4133115</v>
      </c>
      <c r="R95" s="266">
        <f>Q95/$Q$107</f>
        <v>2.6951482355037242E-3</v>
      </c>
    </row>
    <row r="96" spans="1:18" ht="12.75" thickBot="1" x14ac:dyDescent="0.25">
      <c r="A96" s="57"/>
      <c r="B96" s="48" t="s">
        <v>190</v>
      </c>
      <c r="C96" s="49"/>
      <c r="D96" s="222">
        <f>((D95-D94)/D94)</f>
        <v>6.7525160413790045E-2</v>
      </c>
      <c r="E96" s="222"/>
      <c r="F96" s="222">
        <f>((F95-F94)/F94)</f>
        <v>-0.19958238513552093</v>
      </c>
      <c r="G96" s="213"/>
      <c r="H96" s="213"/>
      <c r="I96" s="222">
        <f>((I95-I94)/I94)</f>
        <v>-3.3005625522835938E-2</v>
      </c>
      <c r="J96" s="214"/>
      <c r="K96" s="213"/>
      <c r="L96" s="222">
        <f t="shared" ref="L96" si="60">((L95-L94)/L94)</f>
        <v>-1.8462511795968414E-2</v>
      </c>
      <c r="M96" s="213"/>
      <c r="N96" s="224">
        <f t="shared" ref="N96" si="61">((N95-N94)/N94)</f>
        <v>-1.8462511795968414E-2</v>
      </c>
      <c r="O96" s="51"/>
      <c r="P96" s="231"/>
      <c r="Q96" s="224">
        <f t="shared" ref="Q96" si="62">((Q95-Q94)/Q94)</f>
        <v>-2.0707445141121536E-2</v>
      </c>
      <c r="R96" s="58"/>
    </row>
    <row r="97" spans="1:18" x14ac:dyDescent="0.2">
      <c r="A97" s="33" t="s">
        <v>110</v>
      </c>
      <c r="B97" s="34">
        <v>2021</v>
      </c>
      <c r="C97" s="35"/>
      <c r="D97" s="215"/>
      <c r="E97" s="215">
        <v>101507920</v>
      </c>
      <c r="F97" s="215"/>
      <c r="G97" s="215"/>
      <c r="H97" s="215"/>
      <c r="I97" s="225">
        <f t="shared" si="16"/>
        <v>101507920</v>
      </c>
      <c r="J97" s="216"/>
      <c r="K97" s="215"/>
      <c r="L97" s="215"/>
      <c r="M97" s="215"/>
      <c r="N97" s="223">
        <f t="shared" ref="N97:N99" si="63">SUM(J97:M97)</f>
        <v>0</v>
      </c>
      <c r="O97" s="37"/>
      <c r="P97" s="230">
        <f t="shared" si="28"/>
        <v>0</v>
      </c>
      <c r="Q97" s="234">
        <f t="shared" ref="Q97:Q99" si="64">+P97+N97+I97</f>
        <v>101507920</v>
      </c>
      <c r="R97" s="264">
        <f>Q97/$Q$105</f>
        <v>8.489309243820238E-2</v>
      </c>
    </row>
    <row r="98" spans="1:18" x14ac:dyDescent="0.2">
      <c r="A98" s="38"/>
      <c r="B98" s="39">
        <v>2022</v>
      </c>
      <c r="C98" s="40"/>
      <c r="D98" s="209"/>
      <c r="E98" s="209">
        <v>94713561</v>
      </c>
      <c r="F98" s="209"/>
      <c r="G98" s="209"/>
      <c r="H98" s="209"/>
      <c r="I98" s="225">
        <f t="shared" si="16"/>
        <v>94713561</v>
      </c>
      <c r="J98" s="210"/>
      <c r="K98" s="209"/>
      <c r="L98" s="209"/>
      <c r="M98" s="209"/>
      <c r="N98" s="223">
        <f t="shared" si="63"/>
        <v>0</v>
      </c>
      <c r="O98" s="43"/>
      <c r="P98" s="230">
        <f t="shared" si="28"/>
        <v>0</v>
      </c>
      <c r="Q98" s="234">
        <f t="shared" si="64"/>
        <v>94713561</v>
      </c>
      <c r="R98" s="265">
        <f>Q98/$Q$106</f>
        <v>7.1273353539599058E-2</v>
      </c>
    </row>
    <row r="99" spans="1:18" x14ac:dyDescent="0.2">
      <c r="A99" s="38"/>
      <c r="B99" s="39">
        <v>2023</v>
      </c>
      <c r="C99" s="40"/>
      <c r="D99" s="209"/>
      <c r="E99" s="209">
        <v>93894226</v>
      </c>
      <c r="F99" s="209"/>
      <c r="G99" s="209"/>
      <c r="H99" s="209"/>
      <c r="I99" s="225">
        <f t="shared" si="16"/>
        <v>93894226</v>
      </c>
      <c r="J99" s="210"/>
      <c r="K99" s="209"/>
      <c r="L99" s="209"/>
      <c r="M99" s="209"/>
      <c r="N99" s="223">
        <f t="shared" si="63"/>
        <v>0</v>
      </c>
      <c r="O99" s="43"/>
      <c r="P99" s="230">
        <f t="shared" si="28"/>
        <v>0</v>
      </c>
      <c r="Q99" s="234">
        <f t="shared" si="64"/>
        <v>93894226</v>
      </c>
      <c r="R99" s="266">
        <f>Q99/$Q$107</f>
        <v>6.1227151319982125E-2</v>
      </c>
    </row>
    <row r="100" spans="1:18" ht="12.75" thickBot="1" x14ac:dyDescent="0.25">
      <c r="A100" s="57"/>
      <c r="B100" s="48" t="s">
        <v>190</v>
      </c>
      <c r="C100" s="49"/>
      <c r="D100" s="213"/>
      <c r="E100" s="222">
        <f>((E99-E98)/E98)</f>
        <v>-8.6506619680364466E-3</v>
      </c>
      <c r="F100" s="213"/>
      <c r="G100" s="213"/>
      <c r="H100" s="213"/>
      <c r="I100" s="222">
        <f>((I99-I98)/I98)</f>
        <v>-8.6506619680364466E-3</v>
      </c>
      <c r="J100" s="214"/>
      <c r="K100" s="213"/>
      <c r="L100" s="213"/>
      <c r="M100" s="213"/>
      <c r="N100" s="224"/>
      <c r="O100" s="51"/>
      <c r="P100" s="231"/>
      <c r="Q100" s="224">
        <f t="shared" ref="Q100" si="65">((Q99-Q98)/Q98)</f>
        <v>-8.6506619680364466E-3</v>
      </c>
      <c r="R100" s="50"/>
    </row>
    <row r="101" spans="1:18" x14ac:dyDescent="0.2">
      <c r="A101" s="33" t="s">
        <v>111</v>
      </c>
      <c r="B101" s="34">
        <v>2021</v>
      </c>
      <c r="C101" s="35"/>
      <c r="D101" s="215"/>
      <c r="E101" s="215"/>
      <c r="F101" s="215"/>
      <c r="G101" s="215"/>
      <c r="H101" s="215"/>
      <c r="I101" s="225">
        <f t="shared" si="16"/>
        <v>0</v>
      </c>
      <c r="J101" s="216"/>
      <c r="K101" s="215"/>
      <c r="L101" s="215"/>
      <c r="M101" s="215"/>
      <c r="N101" s="223">
        <f t="shared" ref="N101:N103" si="66">SUM(J101:M101)</f>
        <v>0</v>
      </c>
      <c r="O101" s="37">
        <v>4604290</v>
      </c>
      <c r="P101" s="234">
        <f t="shared" si="28"/>
        <v>4604290</v>
      </c>
      <c r="Q101" s="234">
        <f t="shared" ref="Q101:Q103" si="67">+P101+N101+I101</f>
        <v>4604290</v>
      </c>
      <c r="R101" s="264">
        <f>Q101/$Q$105</f>
        <v>3.8506593040453477E-3</v>
      </c>
    </row>
    <row r="102" spans="1:18" x14ac:dyDescent="0.2">
      <c r="A102" s="38"/>
      <c r="B102" s="39">
        <v>2022</v>
      </c>
      <c r="C102" s="40"/>
      <c r="D102" s="209"/>
      <c r="E102" s="209"/>
      <c r="F102" s="209"/>
      <c r="G102" s="209"/>
      <c r="H102" s="209"/>
      <c r="I102" s="225">
        <f t="shared" ref="I102:I103" si="68">SUM(D102:H102)</f>
        <v>0</v>
      </c>
      <c r="J102" s="210"/>
      <c r="K102" s="209"/>
      <c r="L102" s="209"/>
      <c r="M102" s="209"/>
      <c r="N102" s="223">
        <f t="shared" si="66"/>
        <v>0</v>
      </c>
      <c r="O102" s="43">
        <v>6730994</v>
      </c>
      <c r="P102" s="234">
        <f t="shared" si="28"/>
        <v>6730994</v>
      </c>
      <c r="Q102" s="234">
        <f t="shared" si="67"/>
        <v>6730994</v>
      </c>
      <c r="R102" s="265">
        <f>Q102/$Q$106</f>
        <v>5.0651723994932472E-3</v>
      </c>
    </row>
    <row r="103" spans="1:18" ht="15" x14ac:dyDescent="0.25">
      <c r="A103" s="38"/>
      <c r="B103" s="39">
        <v>2023</v>
      </c>
      <c r="C103" s="40"/>
      <c r="D103" s="209"/>
      <c r="E103" s="220"/>
      <c r="F103" s="209"/>
      <c r="G103" s="209"/>
      <c r="H103" s="209"/>
      <c r="I103" s="225">
        <f t="shared" si="68"/>
        <v>0</v>
      </c>
      <c r="J103" s="210"/>
      <c r="K103" s="209"/>
      <c r="L103" s="209"/>
      <c r="M103" s="209"/>
      <c r="N103" s="223">
        <f t="shared" si="66"/>
        <v>0</v>
      </c>
      <c r="O103" s="221">
        <v>5150886</v>
      </c>
      <c r="P103" s="234">
        <f t="shared" si="28"/>
        <v>5150886</v>
      </c>
      <c r="Q103" s="234">
        <f t="shared" si="67"/>
        <v>5150886</v>
      </c>
      <c r="R103" s="266">
        <f>Q103/$Q$107</f>
        <v>3.3588229009308564E-3</v>
      </c>
    </row>
    <row r="104" spans="1:18" ht="12.75" thickBot="1" x14ac:dyDescent="0.25">
      <c r="A104" s="127"/>
      <c r="B104" s="128" t="s">
        <v>190</v>
      </c>
      <c r="C104" s="129"/>
      <c r="D104" s="217"/>
      <c r="E104" s="217"/>
      <c r="F104" s="217"/>
      <c r="G104" s="217"/>
      <c r="H104" s="217"/>
      <c r="I104" s="228"/>
      <c r="J104" s="218"/>
      <c r="K104" s="217"/>
      <c r="L104" s="217"/>
      <c r="M104" s="217"/>
      <c r="N104" s="228"/>
      <c r="O104" s="224">
        <f>((O103-O102)/O102)</f>
        <v>-0.23475106351305616</v>
      </c>
      <c r="P104" s="224">
        <f t="shared" ref="P104" si="69">((P103-P102)/P102)</f>
        <v>-0.23475106351305616</v>
      </c>
      <c r="Q104" s="224">
        <f t="shared" ref="Q104" si="70">((Q103-Q102)/Q102)</f>
        <v>-0.23475106351305616</v>
      </c>
      <c r="R104" s="130"/>
    </row>
    <row r="105" spans="1:18" ht="24.75" customHeight="1" x14ac:dyDescent="0.2">
      <c r="A105" s="340" t="s">
        <v>37</v>
      </c>
      <c r="B105" s="257">
        <v>2021</v>
      </c>
      <c r="C105" s="257">
        <f>+C101+C97+C89+C85+C81+C77+C73+C69+C65+C61+C57+C53+C45+C37+C33+C29+C5</f>
        <v>0</v>
      </c>
      <c r="D105" s="260">
        <f>D5+D21+D25+D29+D33+D37+D41+D45+D49+D53+D57+D61+D65+D69+D73+D77+D81+D85+D89+D93+D97+D101</f>
        <v>685008369</v>
      </c>
      <c r="E105" s="260">
        <f t="shared" ref="E105:H105" si="71">E5+E21+E25+E29+E33+E37+E41+E45+E49+E53+E57+E61+E65+E69+E73+E77+E81+E85+E89+E93+E97+E101</f>
        <v>104008974</v>
      </c>
      <c r="F105" s="260">
        <f t="shared" si="71"/>
        <v>124136059</v>
      </c>
      <c r="G105" s="260">
        <f t="shared" si="71"/>
        <v>0</v>
      </c>
      <c r="H105" s="260">
        <f t="shared" si="71"/>
        <v>761482</v>
      </c>
      <c r="I105" s="260">
        <f t="shared" ref="I105:I106" si="72">+D105+E105+F105+H105</f>
        <v>913914884</v>
      </c>
      <c r="J105" s="260">
        <f t="shared" ref="J105:O105" si="73">+J101+J97+J89+J85+J81+J77+J73+J69+J65+J61+J57+J53+J45+J37+J33+J29+J5</f>
        <v>0</v>
      </c>
      <c r="K105" s="260">
        <f t="shared" si="73"/>
        <v>0</v>
      </c>
      <c r="L105" s="260">
        <f>L5+L21+L25+L29+L33+L37+L41+L45+L49+L53+L57+L61+L65+L69+L73+L77+L81+L85+L89+L93+L97+L101</f>
        <v>277195543</v>
      </c>
      <c r="M105" s="260">
        <f t="shared" si="73"/>
        <v>0</v>
      </c>
      <c r="N105" s="260">
        <f>N5+N21+N25+N29+N33+N37+N41+N45+N49+N53+N57+N61+N65+N69+N73+N77+N81+N85+N89+N93+N97+N101</f>
        <v>277195543</v>
      </c>
      <c r="O105" s="260">
        <f t="shared" si="73"/>
        <v>4604290</v>
      </c>
      <c r="P105" s="260">
        <f>+P101+P97+P89+P85+P81+P77+P73+P69+P65+P61+P57+P53+P45+P37+P33+P29+P5</f>
        <v>4604290</v>
      </c>
      <c r="Q105" s="260">
        <f>+I105+N105+P105</f>
        <v>1195714717</v>
      </c>
      <c r="R105" s="263">
        <v>1</v>
      </c>
    </row>
    <row r="106" spans="1:18" ht="21" customHeight="1" x14ac:dyDescent="0.2">
      <c r="A106" s="340"/>
      <c r="B106" s="257">
        <v>2022</v>
      </c>
      <c r="C106" s="257">
        <f>+C102+C98+C94+C90+C86+C82+C78+C74+C70+C66+C62+C54+C42+C34+C30+C6</f>
        <v>0</v>
      </c>
      <c r="D106" s="260">
        <f t="shared" ref="D106:F107" si="74">D6+D22+D26+D30+D34+D38+D42+D46+D50+D54+D58+D62+D66+D70+D74+D78+D82+D86+D90+D94+D98+D102</f>
        <v>689220481</v>
      </c>
      <c r="E106" s="260">
        <f t="shared" si="74"/>
        <v>97214615</v>
      </c>
      <c r="F106" s="260">
        <f t="shared" si="74"/>
        <v>168367144</v>
      </c>
      <c r="G106" s="260">
        <f t="shared" ref="G106:P106" si="75">+G102+G98+G94+G90+G86+G82+G78+G74+G70+G66+G62+G54+G42+G34+G30+G6</f>
        <v>0</v>
      </c>
      <c r="H106" s="260">
        <f t="shared" ref="H106" si="76">H6+H22+H26+H30+H34+H38+H42+H46+H50+H54+H58+H62+H66+H70+H74+H78+H82+H86+H90+H94+H98+H102</f>
        <v>545520</v>
      </c>
      <c r="I106" s="260">
        <f t="shared" si="72"/>
        <v>955347760</v>
      </c>
      <c r="J106" s="260">
        <f t="shared" si="75"/>
        <v>0</v>
      </c>
      <c r="K106" s="260">
        <f t="shared" si="75"/>
        <v>0</v>
      </c>
      <c r="L106" s="260">
        <f t="shared" ref="L106:L107" si="77">L6+L22+L26+L30+L34+L38+L42+L46+L50+L54+L58+L62+L66+L70+L74+L78+L82+L86+L90+L94+L98+L102</f>
        <v>366798818</v>
      </c>
      <c r="M106" s="260">
        <f t="shared" si="75"/>
        <v>0</v>
      </c>
      <c r="N106" s="260">
        <f t="shared" ref="N106:N107" si="78">N6+N22+N26+N30+N34+N38+N42+N46+N50+N54+N58+N62+N66+N70+N74+N78+N82+N86+N90+N94+N98+N102</f>
        <v>366798818</v>
      </c>
      <c r="O106" s="260">
        <f t="shared" si="75"/>
        <v>6730994</v>
      </c>
      <c r="P106" s="260">
        <f t="shared" si="75"/>
        <v>6730994</v>
      </c>
      <c r="Q106" s="260">
        <f t="shared" ref="Q106" si="79">+I106+N106+P106</f>
        <v>1328877572</v>
      </c>
      <c r="R106" s="263">
        <v>1</v>
      </c>
    </row>
    <row r="107" spans="1:18" ht="21" customHeight="1" x14ac:dyDescent="0.2">
      <c r="A107" s="340"/>
      <c r="B107" s="257">
        <v>2023</v>
      </c>
      <c r="C107" s="257">
        <f>+C103+C99+C95+C91+C87+C83+C79+C75+C71+C67+C63+C59+C55+C51+C47+C43+C39+C35+C31+C7</f>
        <v>0</v>
      </c>
      <c r="D107" s="260">
        <f t="shared" si="74"/>
        <v>763884285</v>
      </c>
      <c r="E107" s="260">
        <f t="shared" si="74"/>
        <v>96695399</v>
      </c>
      <c r="F107" s="260">
        <f t="shared" si="74"/>
        <v>151734128</v>
      </c>
      <c r="G107" s="260">
        <f t="shared" ref="G107:P107" si="80">+G103+G99+G95+G91+G87+G83+G79+G75+G71+G67+G63+G59+G55+G51+G47+G43+G39+G35+G31+G7</f>
        <v>0</v>
      </c>
      <c r="H107" s="260">
        <f t="shared" ref="H107" si="81">H7+H23+H27+H31+H35+H39+H43+H47+H51+H55+H59+H63+H67+H71+H75+H79+H83+H87+H91+H95+H99+H103</f>
        <v>503386</v>
      </c>
      <c r="I107" s="260">
        <f>+D107+E107+F107+H107</f>
        <v>1012817198</v>
      </c>
      <c r="J107" s="260">
        <f t="shared" si="80"/>
        <v>0</v>
      </c>
      <c r="K107" s="260">
        <f t="shared" si="80"/>
        <v>0</v>
      </c>
      <c r="L107" s="260">
        <f t="shared" si="77"/>
        <v>515570942</v>
      </c>
      <c r="M107" s="260">
        <f t="shared" si="80"/>
        <v>0</v>
      </c>
      <c r="N107" s="260">
        <f t="shared" si="78"/>
        <v>515570942</v>
      </c>
      <c r="O107" s="260">
        <f t="shared" si="80"/>
        <v>5150886</v>
      </c>
      <c r="P107" s="260">
        <f t="shared" si="80"/>
        <v>5150886</v>
      </c>
      <c r="Q107" s="260">
        <f>+I107+N107+P107</f>
        <v>1533539026</v>
      </c>
      <c r="R107" s="263">
        <v>1</v>
      </c>
    </row>
    <row r="108" spans="1:18" ht="34.5" customHeight="1" x14ac:dyDescent="0.2">
      <c r="A108" s="340"/>
      <c r="B108" s="258" t="s">
        <v>191</v>
      </c>
      <c r="C108" s="257"/>
      <c r="D108" s="262">
        <f>((D105-D106)/D105)</f>
        <v>-6.1489934876985423E-3</v>
      </c>
      <c r="E108" s="262">
        <f>((E105-E106)/E105)</f>
        <v>6.5324738228837831E-2</v>
      </c>
      <c r="F108" s="262">
        <f>((F105-F106)/F105)</f>
        <v>-0.35631133577391882</v>
      </c>
      <c r="G108" s="259">
        <v>0</v>
      </c>
      <c r="H108" s="262">
        <f>((H105-H106)/H105)</f>
        <v>0.28360749170696092</v>
      </c>
      <c r="I108" s="262">
        <f>((I105-I106)/I105)</f>
        <v>-4.5335596044412382E-2</v>
      </c>
      <c r="J108" s="259">
        <v>0</v>
      </c>
      <c r="K108" s="259"/>
      <c r="L108" s="262">
        <f>((L105-L106)/L105)</f>
        <v>-0.32324933521748578</v>
      </c>
      <c r="M108" s="259"/>
      <c r="N108" s="262">
        <f>((N105-N106)/N105)</f>
        <v>-0.32324933521748578</v>
      </c>
      <c r="O108" s="262">
        <f>((O105-O106)/O105)</f>
        <v>-0.46189618812020961</v>
      </c>
      <c r="P108" s="262">
        <f>((P105-P106)/P105)</f>
        <v>-0.46189618812020961</v>
      </c>
      <c r="Q108" s="262">
        <f>((Q105-Q106)/Q105)</f>
        <v>-0.1113667441796654</v>
      </c>
      <c r="R108" s="262"/>
    </row>
  </sheetData>
  <mergeCells count="9">
    <mergeCell ref="A1:R1"/>
    <mergeCell ref="B2:R2"/>
    <mergeCell ref="A105:A108"/>
    <mergeCell ref="Q3:R3"/>
    <mergeCell ref="A3:A4"/>
    <mergeCell ref="B3:B4"/>
    <mergeCell ref="C3:I3"/>
    <mergeCell ref="J3:N3"/>
    <mergeCell ref="O3:P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0"/>
  <sheetViews>
    <sheetView workbookViewId="0">
      <selection activeCell="A3" sqref="A3"/>
    </sheetView>
  </sheetViews>
  <sheetFormatPr baseColWidth="10" defaultColWidth="11.28515625" defaultRowHeight="15" x14ac:dyDescent="0.25"/>
  <cols>
    <col min="1" max="1" width="64" customWidth="1"/>
    <col min="2" max="4" width="14.140625" bestFit="1" customWidth="1"/>
    <col min="5" max="5" width="10.140625" style="294" customWidth="1"/>
    <col min="6" max="6" width="12.7109375" hidden="1" customWidth="1"/>
    <col min="7" max="8" width="14.140625" bestFit="1" customWidth="1"/>
    <col min="9" max="9" width="15" customWidth="1"/>
    <col min="10" max="10" width="11.28515625" style="294"/>
    <col min="11" max="11" width="12.7109375" hidden="1" customWidth="1"/>
    <col min="12" max="12" width="15.28515625" bestFit="1" customWidth="1"/>
    <col min="13" max="13" width="12.7109375" hidden="1" customWidth="1"/>
  </cols>
  <sheetData>
    <row r="1" spans="1:13" ht="29.25" customHeight="1" x14ac:dyDescent="0.25">
      <c r="A1" s="346" t="s">
        <v>196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ht="22.5" customHeight="1" x14ac:dyDescent="0.25">
      <c r="A2" s="132" t="s">
        <v>195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</row>
    <row r="3" spans="1:13" s="26" customFormat="1" ht="28.35" customHeight="1" x14ac:dyDescent="0.25">
      <c r="A3" s="272" t="s">
        <v>38</v>
      </c>
      <c r="B3" s="348">
        <v>2021</v>
      </c>
      <c r="C3" s="349"/>
      <c r="D3" s="349"/>
      <c r="E3" s="349"/>
      <c r="F3" s="350"/>
      <c r="G3" s="348" t="s">
        <v>39</v>
      </c>
      <c r="H3" s="349"/>
      <c r="I3" s="349"/>
      <c r="J3" s="349"/>
      <c r="K3" s="350"/>
      <c r="L3" s="338" t="s">
        <v>40</v>
      </c>
      <c r="M3" s="338"/>
    </row>
    <row r="4" spans="1:13" s="26" customFormat="1" ht="48.75" customHeight="1" x14ac:dyDescent="0.25">
      <c r="A4" s="178" t="s">
        <v>41</v>
      </c>
      <c r="B4" s="192" t="s">
        <v>42</v>
      </c>
      <c r="C4" s="192" t="s">
        <v>43</v>
      </c>
      <c r="D4" s="192" t="s">
        <v>44</v>
      </c>
      <c r="E4" s="290" t="s">
        <v>32</v>
      </c>
      <c r="F4" s="191" t="s">
        <v>181</v>
      </c>
      <c r="G4" s="192" t="s">
        <v>42</v>
      </c>
      <c r="H4" s="192" t="s">
        <v>43</v>
      </c>
      <c r="I4" s="192" t="s">
        <v>44</v>
      </c>
      <c r="J4" s="290" t="s">
        <v>32</v>
      </c>
      <c r="K4" s="191" t="s">
        <v>181</v>
      </c>
      <c r="L4" s="192" t="s">
        <v>42</v>
      </c>
      <c r="M4" s="191" t="s">
        <v>181</v>
      </c>
    </row>
    <row r="5" spans="1:13" s="26" customFormat="1" ht="12.75" x14ac:dyDescent="0.2">
      <c r="A5" s="267" t="s">
        <v>326</v>
      </c>
      <c r="B5" s="200">
        <v>33966561</v>
      </c>
      <c r="C5" s="204">
        <v>39861947</v>
      </c>
      <c r="D5" s="200">
        <v>39474078</v>
      </c>
      <c r="E5" s="291">
        <f>+D5*100/C5</f>
        <v>99.026969254662845</v>
      </c>
      <c r="F5" s="203"/>
      <c r="G5" s="200">
        <v>12583441</v>
      </c>
      <c r="H5" s="200">
        <v>14822649</v>
      </c>
      <c r="I5" s="200">
        <v>14793946</v>
      </c>
      <c r="J5" s="291">
        <f>+I5*100/H5</f>
        <v>99.806357149791509</v>
      </c>
      <c r="K5" s="197"/>
      <c r="L5" s="289">
        <v>0</v>
      </c>
      <c r="M5" s="197"/>
    </row>
    <row r="6" spans="1:13" s="196" customFormat="1" ht="15" customHeight="1" x14ac:dyDescent="0.25">
      <c r="A6" s="268" t="s">
        <v>298</v>
      </c>
      <c r="B6" s="201">
        <v>30092536</v>
      </c>
      <c r="C6" s="205">
        <v>33125634</v>
      </c>
      <c r="D6" s="201">
        <v>32900850</v>
      </c>
      <c r="E6" s="291">
        <f t="shared" ref="E6:E34" si="0">+D6*100/C6</f>
        <v>99.321419780222172</v>
      </c>
      <c r="F6" s="193"/>
      <c r="G6" s="201">
        <v>30626303</v>
      </c>
      <c r="H6" s="201">
        <v>36886783</v>
      </c>
      <c r="I6" s="201">
        <v>36323884</v>
      </c>
      <c r="J6" s="291">
        <f t="shared" ref="J6:J34" si="1">+I6*100/H6</f>
        <v>98.473981859572845</v>
      </c>
      <c r="K6" s="193"/>
      <c r="L6" s="288">
        <v>32654371</v>
      </c>
      <c r="M6" s="193"/>
    </row>
    <row r="7" spans="1:13" s="196" customFormat="1" ht="15" customHeight="1" x14ac:dyDescent="0.25">
      <c r="A7" s="268" t="s">
        <v>299</v>
      </c>
      <c r="B7" s="201">
        <v>26086492</v>
      </c>
      <c r="C7" s="205">
        <v>28066932</v>
      </c>
      <c r="D7" s="201">
        <v>27679286</v>
      </c>
      <c r="E7" s="291">
        <f t="shared" si="0"/>
        <v>98.61885153674794</v>
      </c>
      <c r="F7" s="193"/>
      <c r="G7" s="201">
        <v>27132550</v>
      </c>
      <c r="H7" s="201">
        <v>28897852</v>
      </c>
      <c r="I7" s="201">
        <v>28490287</v>
      </c>
      <c r="J7" s="291">
        <f t="shared" si="1"/>
        <v>98.589635658733386</v>
      </c>
      <c r="K7" s="193"/>
      <c r="L7" s="288">
        <v>30019811</v>
      </c>
      <c r="M7" s="193"/>
    </row>
    <row r="8" spans="1:13" s="196" customFormat="1" ht="15" customHeight="1" x14ac:dyDescent="0.25">
      <c r="A8" s="268" t="s">
        <v>300</v>
      </c>
      <c r="B8" s="201">
        <v>3409078</v>
      </c>
      <c r="C8" s="205">
        <v>5171219</v>
      </c>
      <c r="D8" s="201">
        <v>5037490</v>
      </c>
      <c r="E8" s="291">
        <f t="shared" si="0"/>
        <v>97.413975312203945</v>
      </c>
      <c r="F8" s="193"/>
      <c r="G8" s="201">
        <v>4358462</v>
      </c>
      <c r="H8" s="201">
        <v>4572280</v>
      </c>
      <c r="I8" s="201">
        <v>4572280</v>
      </c>
      <c r="J8" s="291">
        <f t="shared" si="1"/>
        <v>100</v>
      </c>
      <c r="K8" s="193"/>
      <c r="L8" s="288">
        <v>3962889</v>
      </c>
      <c r="M8" s="193"/>
    </row>
    <row r="9" spans="1:13" s="196" customFormat="1" ht="15" customHeight="1" x14ac:dyDescent="0.25">
      <c r="A9" s="268" t="s">
        <v>301</v>
      </c>
      <c r="B9" s="201">
        <v>17295454</v>
      </c>
      <c r="C9" s="205">
        <v>19949298</v>
      </c>
      <c r="D9" s="201">
        <v>19755264</v>
      </c>
      <c r="E9" s="291">
        <f t="shared" si="0"/>
        <v>99.027364271163833</v>
      </c>
      <c r="F9" s="193"/>
      <c r="G9" s="201">
        <v>17928237</v>
      </c>
      <c r="H9" s="201">
        <v>19640594</v>
      </c>
      <c r="I9" s="201">
        <v>19640594</v>
      </c>
      <c r="J9" s="291">
        <f t="shared" si="1"/>
        <v>100</v>
      </c>
      <c r="K9" s="193"/>
      <c r="L9" s="288">
        <v>19714222</v>
      </c>
      <c r="M9" s="193"/>
    </row>
    <row r="10" spans="1:13" s="196" customFormat="1" ht="15" customHeight="1" x14ac:dyDescent="0.25">
      <c r="A10" s="268" t="s">
        <v>302</v>
      </c>
      <c r="B10" s="201">
        <v>9600338</v>
      </c>
      <c r="C10" s="205">
        <v>11733735</v>
      </c>
      <c r="D10" s="201">
        <v>11456364</v>
      </c>
      <c r="E10" s="291">
        <f t="shared" si="0"/>
        <v>97.63612353611191</v>
      </c>
      <c r="F10" s="193"/>
      <c r="G10" s="201">
        <v>10252704</v>
      </c>
      <c r="H10" s="201">
        <v>15595989</v>
      </c>
      <c r="I10" s="201">
        <v>15595989</v>
      </c>
      <c r="J10" s="291">
        <f t="shared" si="1"/>
        <v>100</v>
      </c>
      <c r="K10" s="193"/>
      <c r="L10" s="288">
        <v>11149718</v>
      </c>
      <c r="M10" s="193"/>
    </row>
    <row r="11" spans="1:13" s="196" customFormat="1" ht="15" customHeight="1" x14ac:dyDescent="0.25">
      <c r="A11" s="268" t="s">
        <v>303</v>
      </c>
      <c r="B11" s="201">
        <v>215881</v>
      </c>
      <c r="C11" s="205">
        <v>240027</v>
      </c>
      <c r="D11" s="201">
        <v>240024</v>
      </c>
      <c r="E11" s="291">
        <f t="shared" si="0"/>
        <v>99.998750140609175</v>
      </c>
      <c r="F11" s="193"/>
      <c r="G11" s="201">
        <v>202190</v>
      </c>
      <c r="H11" s="201">
        <v>202190</v>
      </c>
      <c r="I11" s="201">
        <v>202190</v>
      </c>
      <c r="J11" s="291">
        <f t="shared" si="1"/>
        <v>100</v>
      </c>
      <c r="K11" s="193"/>
      <c r="L11" s="288">
        <v>231108</v>
      </c>
      <c r="M11" s="193"/>
    </row>
    <row r="12" spans="1:13" s="196" customFormat="1" ht="15" customHeight="1" x14ac:dyDescent="0.25">
      <c r="A12" s="268" t="s">
        <v>304</v>
      </c>
      <c r="B12" s="201">
        <v>221903</v>
      </c>
      <c r="C12" s="205">
        <v>240013</v>
      </c>
      <c r="D12" s="201">
        <v>240009</v>
      </c>
      <c r="E12" s="291">
        <f t="shared" si="0"/>
        <v>99.998333423606226</v>
      </c>
      <c r="F12" s="193"/>
      <c r="G12" s="201">
        <v>278163</v>
      </c>
      <c r="H12" s="201">
        <v>278163</v>
      </c>
      <c r="I12" s="201">
        <v>278163</v>
      </c>
      <c r="J12" s="291">
        <f t="shared" si="1"/>
        <v>100</v>
      </c>
      <c r="K12" s="193"/>
      <c r="L12" s="288">
        <v>278163</v>
      </c>
      <c r="M12" s="193"/>
    </row>
    <row r="13" spans="1:13" s="196" customFormat="1" ht="15" customHeight="1" x14ac:dyDescent="0.25">
      <c r="A13" s="268" t="s">
        <v>305</v>
      </c>
      <c r="B13" s="201">
        <v>313076</v>
      </c>
      <c r="C13" s="205">
        <v>358186</v>
      </c>
      <c r="D13" s="201">
        <v>358116</v>
      </c>
      <c r="E13" s="291">
        <f t="shared" si="0"/>
        <v>99.980457080957933</v>
      </c>
      <c r="F13" s="193"/>
      <c r="G13" s="201">
        <v>306290</v>
      </c>
      <c r="H13" s="201">
        <v>306290</v>
      </c>
      <c r="I13" s="201">
        <v>306290</v>
      </c>
      <c r="J13" s="291">
        <f t="shared" si="1"/>
        <v>100</v>
      </c>
      <c r="K13" s="193"/>
      <c r="L13" s="288">
        <v>306290</v>
      </c>
      <c r="M13" s="193"/>
    </row>
    <row r="14" spans="1:13" s="196" customFormat="1" ht="25.5" x14ac:dyDescent="0.25">
      <c r="A14" s="268" t="s">
        <v>306</v>
      </c>
      <c r="B14" s="201">
        <v>56273552</v>
      </c>
      <c r="C14" s="205">
        <v>36997505</v>
      </c>
      <c r="D14" s="201">
        <v>11239125</v>
      </c>
      <c r="E14" s="291">
        <f t="shared" si="0"/>
        <v>30.378061980125416</v>
      </c>
      <c r="F14" s="193"/>
      <c r="G14" s="201">
        <v>51316434</v>
      </c>
      <c r="H14" s="201">
        <v>50720917</v>
      </c>
      <c r="I14" s="201">
        <v>35432550.200000003</v>
      </c>
      <c r="J14" s="291">
        <f t="shared" si="1"/>
        <v>69.857865937242423</v>
      </c>
      <c r="K14" s="193"/>
      <c r="L14" s="288">
        <v>152232178</v>
      </c>
      <c r="M14" s="193"/>
    </row>
    <row r="15" spans="1:13" s="196" customFormat="1" ht="15.75" customHeight="1" x14ac:dyDescent="0.25">
      <c r="A15" s="268" t="s">
        <v>307</v>
      </c>
      <c r="B15" s="201">
        <v>662005</v>
      </c>
      <c r="C15" s="205">
        <v>626893</v>
      </c>
      <c r="D15" s="201">
        <v>626377</v>
      </c>
      <c r="E15" s="291">
        <f t="shared" si="0"/>
        <v>99.91768930264017</v>
      </c>
      <c r="F15" s="193"/>
      <c r="G15" s="201">
        <v>991641</v>
      </c>
      <c r="H15" s="201">
        <v>991641</v>
      </c>
      <c r="I15" s="201">
        <v>991641</v>
      </c>
      <c r="J15" s="291">
        <f t="shared" si="1"/>
        <v>100</v>
      </c>
      <c r="K15" s="193"/>
      <c r="L15" s="288">
        <v>614553</v>
      </c>
      <c r="M15" s="193"/>
    </row>
    <row r="16" spans="1:13" s="196" customFormat="1" ht="25.5" x14ac:dyDescent="0.25">
      <c r="A16" s="268" t="s">
        <v>308</v>
      </c>
      <c r="B16" s="201">
        <v>149086419</v>
      </c>
      <c r="C16" s="205">
        <v>70352799</v>
      </c>
      <c r="D16" s="201">
        <v>45300312</v>
      </c>
      <c r="E16" s="291">
        <f t="shared" si="0"/>
        <v>64.390205711644825</v>
      </c>
      <c r="F16" s="193"/>
      <c r="G16" s="201">
        <v>134720654</v>
      </c>
      <c r="H16" s="201">
        <v>79938843</v>
      </c>
      <c r="I16" s="201">
        <v>58487696.399999999</v>
      </c>
      <c r="J16" s="291">
        <f t="shared" si="1"/>
        <v>73.165552821423745</v>
      </c>
      <c r="K16" s="193"/>
      <c r="L16" s="288">
        <v>76321742</v>
      </c>
      <c r="M16" s="193"/>
    </row>
    <row r="17" spans="1:13" s="196" customFormat="1" x14ac:dyDescent="0.25">
      <c r="A17" s="268" t="s">
        <v>309</v>
      </c>
      <c r="B17" s="201">
        <v>227224</v>
      </c>
      <c r="C17" s="205">
        <v>1328255</v>
      </c>
      <c r="D17" s="201">
        <v>663425</v>
      </c>
      <c r="E17" s="291">
        <f t="shared" si="0"/>
        <v>49.947111059246907</v>
      </c>
      <c r="F17" s="193"/>
      <c r="G17" s="201">
        <v>207306</v>
      </c>
      <c r="H17" s="201">
        <v>1262768</v>
      </c>
      <c r="I17" s="201">
        <v>1262768</v>
      </c>
      <c r="J17" s="291">
        <f t="shared" si="1"/>
        <v>100</v>
      </c>
      <c r="K17" s="193"/>
      <c r="L17" s="288">
        <v>85180</v>
      </c>
      <c r="M17" s="193"/>
    </row>
    <row r="18" spans="1:13" s="1" customFormat="1" ht="25.5" x14ac:dyDescent="0.25">
      <c r="A18" s="268" t="s">
        <v>310</v>
      </c>
      <c r="B18" s="201">
        <v>402923198</v>
      </c>
      <c r="C18" s="205">
        <v>421430683</v>
      </c>
      <c r="D18" s="201">
        <v>413877674</v>
      </c>
      <c r="E18" s="291">
        <f t="shared" si="0"/>
        <v>98.20776955625702</v>
      </c>
      <c r="F18" s="27"/>
      <c r="G18" s="201">
        <v>389869602</v>
      </c>
      <c r="H18" s="201">
        <v>428968293</v>
      </c>
      <c r="I18" s="201">
        <v>428423372</v>
      </c>
      <c r="J18" s="291">
        <f t="shared" si="1"/>
        <v>99.872969399162557</v>
      </c>
      <c r="K18" s="27"/>
      <c r="L18" s="288">
        <v>413300397</v>
      </c>
      <c r="M18" s="27"/>
    </row>
    <row r="19" spans="1:13" s="1" customFormat="1" x14ac:dyDescent="0.25">
      <c r="A19" s="268" t="s">
        <v>311</v>
      </c>
      <c r="B19" s="201">
        <v>690570</v>
      </c>
      <c r="C19" s="205">
        <v>712287</v>
      </c>
      <c r="D19" s="201">
        <v>711406</v>
      </c>
      <c r="E19" s="291">
        <f t="shared" si="0"/>
        <v>99.876313901559342</v>
      </c>
      <c r="F19" s="27"/>
      <c r="G19" s="201">
        <v>636618</v>
      </c>
      <c r="H19" s="201">
        <v>1847984</v>
      </c>
      <c r="I19" s="201">
        <v>1847984</v>
      </c>
      <c r="J19" s="291">
        <f t="shared" si="1"/>
        <v>100</v>
      </c>
      <c r="K19" s="27"/>
      <c r="L19" s="288">
        <v>607344</v>
      </c>
      <c r="M19" s="27"/>
    </row>
    <row r="20" spans="1:13" s="1" customFormat="1" ht="25.5" x14ac:dyDescent="0.25">
      <c r="A20" s="268" t="s">
        <v>312</v>
      </c>
      <c r="B20" s="201">
        <v>18009625</v>
      </c>
      <c r="C20" s="205">
        <v>20334200</v>
      </c>
      <c r="D20" s="201">
        <v>20008863</v>
      </c>
      <c r="E20" s="291">
        <f t="shared" si="0"/>
        <v>98.400050161796386</v>
      </c>
      <c r="F20" s="27"/>
      <c r="G20" s="201">
        <v>18523865</v>
      </c>
      <c r="H20" s="201">
        <v>20785831</v>
      </c>
      <c r="I20" s="201">
        <v>20785831</v>
      </c>
      <c r="J20" s="291">
        <f t="shared" si="1"/>
        <v>100</v>
      </c>
      <c r="K20" s="27"/>
      <c r="L20" s="288">
        <v>19829387</v>
      </c>
      <c r="M20" s="27"/>
    </row>
    <row r="21" spans="1:13" s="1" customFormat="1" ht="23.25" customHeight="1" x14ac:dyDescent="0.25">
      <c r="A21" s="268" t="s">
        <v>313</v>
      </c>
      <c r="B21" s="201">
        <v>5167682</v>
      </c>
      <c r="C21" s="205">
        <v>5534728</v>
      </c>
      <c r="D21" s="201">
        <v>5512135</v>
      </c>
      <c r="E21" s="291">
        <f t="shared" si="0"/>
        <v>99.591795658250959</v>
      </c>
      <c r="F21" s="27"/>
      <c r="G21" s="201">
        <v>5069032</v>
      </c>
      <c r="H21" s="201">
        <v>5678668</v>
      </c>
      <c r="I21" s="201">
        <v>5678660</v>
      </c>
      <c r="J21" s="291">
        <f t="shared" si="1"/>
        <v>99.999859121892669</v>
      </c>
      <c r="K21" s="27"/>
      <c r="L21" s="288">
        <v>5825723</v>
      </c>
      <c r="M21" s="27"/>
    </row>
    <row r="22" spans="1:13" s="1" customFormat="1" ht="25.5" x14ac:dyDescent="0.25">
      <c r="A22" s="268" t="s">
        <v>314</v>
      </c>
      <c r="B22" s="201">
        <v>7381035</v>
      </c>
      <c r="C22" s="205">
        <v>7641715</v>
      </c>
      <c r="D22" s="201">
        <v>7641382</v>
      </c>
      <c r="E22" s="291">
        <f t="shared" si="0"/>
        <v>99.995642339448665</v>
      </c>
      <c r="F22" s="27"/>
      <c r="G22" s="201">
        <v>7396312</v>
      </c>
      <c r="H22" s="201">
        <v>7841569</v>
      </c>
      <c r="I22" s="201">
        <v>7252512</v>
      </c>
      <c r="J22" s="291">
        <f t="shared" si="1"/>
        <v>92.488021211061209</v>
      </c>
      <c r="K22" s="27"/>
      <c r="L22" s="288">
        <v>6684892</v>
      </c>
      <c r="M22" s="27"/>
    </row>
    <row r="23" spans="1:13" s="1" customFormat="1" ht="25.5" x14ac:dyDescent="0.25">
      <c r="A23" s="268" t="s">
        <v>315</v>
      </c>
      <c r="B23" s="201">
        <v>196839</v>
      </c>
      <c r="C23" s="205">
        <v>196439</v>
      </c>
      <c r="D23" s="201">
        <v>191289</v>
      </c>
      <c r="E23" s="291">
        <f t="shared" si="0"/>
        <v>97.378321005502983</v>
      </c>
      <c r="F23" s="27"/>
      <c r="G23" s="201">
        <v>169645</v>
      </c>
      <c r="H23" s="201">
        <v>168645</v>
      </c>
      <c r="I23" s="201">
        <v>168645</v>
      </c>
      <c r="J23" s="291">
        <f t="shared" si="1"/>
        <v>100</v>
      </c>
      <c r="K23" s="27"/>
      <c r="L23" s="288">
        <v>162844</v>
      </c>
      <c r="M23" s="27"/>
    </row>
    <row r="24" spans="1:13" s="1" customFormat="1" ht="25.5" x14ac:dyDescent="0.25">
      <c r="A24" s="268" t="s">
        <v>316</v>
      </c>
      <c r="B24" s="201">
        <v>1134924</v>
      </c>
      <c r="C24" s="205">
        <v>1284413</v>
      </c>
      <c r="D24" s="201">
        <v>1283370</v>
      </c>
      <c r="E24" s="291">
        <f t="shared" si="0"/>
        <v>99.918795589892042</v>
      </c>
      <c r="F24" s="27"/>
      <c r="G24" s="201">
        <v>1037630</v>
      </c>
      <c r="H24" s="201">
        <v>1107630</v>
      </c>
      <c r="I24" s="201">
        <v>1107630</v>
      </c>
      <c r="J24" s="291">
        <f t="shared" si="1"/>
        <v>100</v>
      </c>
      <c r="K24" s="27"/>
      <c r="L24" s="288">
        <v>6046074</v>
      </c>
      <c r="M24" s="27"/>
    </row>
    <row r="25" spans="1:13" s="1" customFormat="1" ht="24.75" x14ac:dyDescent="0.25">
      <c r="A25" s="269" t="s">
        <v>327</v>
      </c>
      <c r="B25" s="202">
        <v>0</v>
      </c>
      <c r="C25" s="205">
        <v>205775</v>
      </c>
      <c r="D25" s="201">
        <v>68800</v>
      </c>
      <c r="E25" s="291">
        <f t="shared" si="0"/>
        <v>33.434576600656058</v>
      </c>
      <c r="F25" s="27"/>
      <c r="G25" s="202">
        <v>0</v>
      </c>
      <c r="H25" s="201">
        <v>126975</v>
      </c>
      <c r="I25" s="201">
        <v>126975</v>
      </c>
      <c r="J25" s="291">
        <f t="shared" si="1"/>
        <v>100</v>
      </c>
      <c r="K25" s="27"/>
      <c r="L25" s="194"/>
      <c r="M25" s="27"/>
    </row>
    <row r="26" spans="1:13" s="1" customFormat="1" ht="21" customHeight="1" x14ac:dyDescent="0.25">
      <c r="A26" s="268" t="s">
        <v>317</v>
      </c>
      <c r="B26" s="201">
        <v>1343409</v>
      </c>
      <c r="C26" s="205">
        <v>3001542</v>
      </c>
      <c r="D26" s="201">
        <v>2682187</v>
      </c>
      <c r="E26" s="291">
        <f t="shared" si="0"/>
        <v>89.360302138034385</v>
      </c>
      <c r="F26" s="27"/>
      <c r="G26" s="201">
        <v>1567328</v>
      </c>
      <c r="H26" s="201">
        <v>1598874</v>
      </c>
      <c r="I26" s="201">
        <v>1474107</v>
      </c>
      <c r="J26" s="291">
        <f t="shared" si="1"/>
        <v>92.196570836726352</v>
      </c>
      <c r="K26" s="27"/>
      <c r="L26" s="288">
        <v>1507260</v>
      </c>
      <c r="M26" s="27"/>
    </row>
    <row r="27" spans="1:13" s="1" customFormat="1" ht="21" customHeight="1" x14ac:dyDescent="0.25">
      <c r="A27" s="268" t="s">
        <v>318</v>
      </c>
      <c r="B27" s="201">
        <v>6726693</v>
      </c>
      <c r="C27" s="205">
        <v>9474759</v>
      </c>
      <c r="D27" s="201">
        <v>9390261</v>
      </c>
      <c r="E27" s="291">
        <f t="shared" si="0"/>
        <v>99.108177843890275</v>
      </c>
      <c r="F27" s="27"/>
      <c r="G27" s="201">
        <v>6672095</v>
      </c>
      <c r="H27" s="201">
        <v>15488802</v>
      </c>
      <c r="I27" s="201">
        <v>14862213</v>
      </c>
      <c r="J27" s="291">
        <f t="shared" si="1"/>
        <v>95.954567693485913</v>
      </c>
      <c r="K27" s="27"/>
      <c r="L27" s="288">
        <v>14023042</v>
      </c>
      <c r="M27" s="27"/>
    </row>
    <row r="28" spans="1:13" s="1" customFormat="1" ht="21" customHeight="1" x14ac:dyDescent="0.25">
      <c r="A28" s="268" t="s">
        <v>319</v>
      </c>
      <c r="B28" s="201">
        <v>614810</v>
      </c>
      <c r="C28" s="205">
        <v>37370059</v>
      </c>
      <c r="D28" s="201">
        <v>31438429</v>
      </c>
      <c r="E28" s="291">
        <f t="shared" si="0"/>
        <v>84.127319681245353</v>
      </c>
      <c r="F28" s="27"/>
      <c r="G28" s="201">
        <v>60375373</v>
      </c>
      <c r="H28" s="201">
        <v>52311444</v>
      </c>
      <c r="I28" s="201">
        <v>33155722</v>
      </c>
      <c r="J28" s="291">
        <f t="shared" si="1"/>
        <v>63.381393180429122</v>
      </c>
      <c r="K28" s="27"/>
      <c r="L28" s="288">
        <v>19602565</v>
      </c>
      <c r="M28" s="27"/>
    </row>
    <row r="29" spans="1:13" s="1" customFormat="1" ht="22.5" customHeight="1" x14ac:dyDescent="0.25">
      <c r="A29" s="268" t="s">
        <v>320</v>
      </c>
      <c r="B29" s="202">
        <v>0</v>
      </c>
      <c r="C29" s="205">
        <v>3000</v>
      </c>
      <c r="D29" s="202">
        <v>0</v>
      </c>
      <c r="E29" s="291">
        <f t="shared" si="0"/>
        <v>0</v>
      </c>
      <c r="F29" s="27"/>
      <c r="G29" s="201">
        <v>22694285</v>
      </c>
      <c r="H29" s="201">
        <v>23310628</v>
      </c>
      <c r="I29" s="201">
        <v>23150171</v>
      </c>
      <c r="J29" s="291">
        <f t="shared" si="1"/>
        <v>99.311657326434968</v>
      </c>
      <c r="K29" s="27"/>
      <c r="L29" s="288">
        <v>18524223</v>
      </c>
      <c r="M29" s="27"/>
    </row>
    <row r="30" spans="1:13" s="1" customFormat="1" ht="25.5" x14ac:dyDescent="0.25">
      <c r="A30" s="268" t="s">
        <v>321</v>
      </c>
      <c r="B30" s="201">
        <v>16139074</v>
      </c>
      <c r="C30" s="205">
        <v>16595554</v>
      </c>
      <c r="D30" s="201">
        <v>16587128</v>
      </c>
      <c r="E30" s="291">
        <f t="shared" si="0"/>
        <v>99.949227365353394</v>
      </c>
      <c r="F30" s="27"/>
      <c r="G30" s="201">
        <v>1421204</v>
      </c>
      <c r="H30" s="201">
        <v>10573802</v>
      </c>
      <c r="I30" s="201">
        <v>9767535</v>
      </c>
      <c r="J30" s="291">
        <f t="shared" si="1"/>
        <v>92.374861946535404</v>
      </c>
      <c r="K30" s="27"/>
      <c r="L30" s="288">
        <v>11584185</v>
      </c>
      <c r="M30" s="27"/>
    </row>
    <row r="31" spans="1:13" s="1" customFormat="1" ht="25.5" x14ac:dyDescent="0.25">
      <c r="A31" s="268" t="s">
        <v>322</v>
      </c>
      <c r="B31" s="201">
        <v>3434401</v>
      </c>
      <c r="C31" s="205">
        <v>4044852</v>
      </c>
      <c r="D31" s="201">
        <v>698589</v>
      </c>
      <c r="E31" s="291">
        <f t="shared" si="0"/>
        <v>17.271064553165356</v>
      </c>
      <c r="F31" s="27"/>
      <c r="G31" s="201">
        <v>22680805</v>
      </c>
      <c r="H31" s="201">
        <v>26012651</v>
      </c>
      <c r="I31" s="201">
        <v>24469461</v>
      </c>
      <c r="J31" s="291">
        <f t="shared" si="1"/>
        <v>94.067540444070843</v>
      </c>
      <c r="K31" s="27"/>
      <c r="L31" s="288">
        <v>36475081</v>
      </c>
      <c r="M31" s="27"/>
    </row>
    <row r="32" spans="1:13" s="1" customFormat="1" ht="25.5" x14ac:dyDescent="0.25">
      <c r="A32" s="268" t="s">
        <v>323</v>
      </c>
      <c r="B32" s="201">
        <v>259907</v>
      </c>
      <c r="C32" s="205">
        <v>407915</v>
      </c>
      <c r="D32" s="201">
        <v>400675</v>
      </c>
      <c r="E32" s="291">
        <f t="shared" si="0"/>
        <v>98.225120429501246</v>
      </c>
      <c r="F32" s="27"/>
      <c r="G32" s="201">
        <v>1534</v>
      </c>
      <c r="H32" s="201">
        <v>1534</v>
      </c>
      <c r="I32" s="201">
        <v>1534</v>
      </c>
      <c r="J32" s="291">
        <f t="shared" si="1"/>
        <v>100</v>
      </c>
      <c r="K32" s="27"/>
      <c r="L32" s="288">
        <v>574</v>
      </c>
      <c r="M32" s="27"/>
    </row>
    <row r="33" spans="1:13" s="1" customFormat="1" x14ac:dyDescent="0.25">
      <c r="A33" s="268" t="s">
        <v>324</v>
      </c>
      <c r="B33" s="201">
        <v>98008299</v>
      </c>
      <c r="C33" s="205">
        <v>121020144</v>
      </c>
      <c r="D33" s="201">
        <v>116058394</v>
      </c>
      <c r="E33" s="291">
        <f t="shared" si="0"/>
        <v>95.900062720136901</v>
      </c>
      <c r="F33" s="27"/>
      <c r="G33" s="201">
        <v>114299932</v>
      </c>
      <c r="H33" s="201">
        <v>126424791</v>
      </c>
      <c r="I33" s="201">
        <v>122223510</v>
      </c>
      <c r="J33" s="291">
        <f t="shared" si="1"/>
        <v>96.676853513643536</v>
      </c>
      <c r="K33" s="27"/>
      <c r="L33" s="288">
        <v>150753971</v>
      </c>
      <c r="M33" s="27"/>
    </row>
    <row r="34" spans="1:13" s="1" customFormat="1" ht="25.5" x14ac:dyDescent="0.25">
      <c r="A34" s="268" t="s">
        <v>325</v>
      </c>
      <c r="B34" s="201">
        <v>306233732</v>
      </c>
      <c r="C34" s="205">
        <v>560592873</v>
      </c>
      <c r="D34" s="201">
        <v>513836883</v>
      </c>
      <c r="E34" s="291">
        <f t="shared" si="0"/>
        <v>91.659546124839878</v>
      </c>
      <c r="F34" s="27"/>
      <c r="G34" s="201">
        <v>385557937</v>
      </c>
      <c r="H34" s="201">
        <v>695719533</v>
      </c>
      <c r="I34" s="201">
        <v>552404771.60000002</v>
      </c>
      <c r="J34" s="291">
        <f t="shared" si="1"/>
        <v>79.400497671523624</v>
      </c>
      <c r="K34" s="27"/>
      <c r="L34" s="288">
        <v>501041239</v>
      </c>
      <c r="M34" s="27"/>
    </row>
    <row r="35" spans="1:13" s="1" customFormat="1" x14ac:dyDescent="0.25">
      <c r="A35" s="198">
        <v>24</v>
      </c>
      <c r="B35" s="199"/>
      <c r="C35" s="199"/>
      <c r="D35" s="199"/>
      <c r="E35" s="292"/>
      <c r="F35" s="199"/>
      <c r="G35" s="131"/>
      <c r="H35" s="131"/>
      <c r="I35" s="131"/>
      <c r="J35" s="295"/>
      <c r="K35" s="131"/>
      <c r="L35" s="195"/>
      <c r="M35" s="131"/>
    </row>
    <row r="36" spans="1:13" s="28" customFormat="1" ht="22.5" customHeight="1" x14ac:dyDescent="0.25">
      <c r="A36" s="134" t="s">
        <v>47</v>
      </c>
      <c r="B36" s="270">
        <f>SUM(B5:B35)</f>
        <v>1195714717</v>
      </c>
      <c r="C36" s="270">
        <f t="shared" ref="C36:D36" si="2">SUM(C5:C35)</f>
        <v>1457903381</v>
      </c>
      <c r="D36" s="270">
        <f t="shared" si="2"/>
        <v>1335358185</v>
      </c>
      <c r="E36" s="293">
        <f>D36/C36</f>
        <v>0.91594422675942744</v>
      </c>
      <c r="F36" s="135"/>
      <c r="G36" s="270">
        <f>SUM(G5:G35)</f>
        <v>1328877572</v>
      </c>
      <c r="H36" s="270">
        <f t="shared" ref="H36" si="3">SUM(H5:H35)</f>
        <v>1672084613</v>
      </c>
      <c r="I36" s="270">
        <f t="shared" ref="I36" si="4">SUM(I5:I35)</f>
        <v>1463278912.2</v>
      </c>
      <c r="J36" s="293">
        <f>I36/H36</f>
        <v>0.87512252718756411</v>
      </c>
      <c r="K36" s="135"/>
      <c r="L36" s="270">
        <v>1533539026</v>
      </c>
      <c r="M36" s="135"/>
    </row>
    <row r="37" spans="1:13" x14ac:dyDescent="0.25">
      <c r="A37" s="29" t="s">
        <v>45</v>
      </c>
      <c r="L37" s="195"/>
    </row>
    <row r="38" spans="1:13" x14ac:dyDescent="0.25">
      <c r="A38" s="29" t="s">
        <v>46</v>
      </c>
      <c r="I38" s="296"/>
    </row>
    <row r="40" spans="1:13" x14ac:dyDescent="0.25">
      <c r="I40" s="297"/>
    </row>
  </sheetData>
  <mergeCells count="5">
    <mergeCell ref="L3:M3"/>
    <mergeCell ref="A1:M1"/>
    <mergeCell ref="B2:M2"/>
    <mergeCell ref="B3:F3"/>
    <mergeCell ref="G3:K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38"/>
  <sheetViews>
    <sheetView workbookViewId="0">
      <selection activeCell="B26" sqref="B26"/>
    </sheetView>
  </sheetViews>
  <sheetFormatPr baseColWidth="10" defaultColWidth="11.42578125" defaultRowHeight="12" x14ac:dyDescent="0.2"/>
  <cols>
    <col min="1" max="1" width="61.85546875" style="31" customWidth="1"/>
    <col min="2" max="4" width="12.7109375" style="31" customWidth="1"/>
    <col min="5" max="5" width="13.140625" style="31" customWidth="1"/>
    <col min="6" max="6" width="12.7109375" style="31" customWidth="1"/>
    <col min="7" max="7" width="14.28515625" style="31" customWidth="1"/>
    <col min="8" max="8" width="12.7109375" style="31" customWidth="1"/>
    <col min="9" max="9" width="15" style="31" customWidth="1"/>
    <col min="10" max="10" width="12.7109375" style="31" customWidth="1"/>
    <col min="11" max="16384" width="11.42578125" style="31"/>
  </cols>
  <sheetData>
    <row r="1" spans="1:21" s="60" customFormat="1" ht="20.25" x14ac:dyDescent="0.2">
      <c r="A1" s="351" t="s">
        <v>264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21" ht="18" x14ac:dyDescent="0.2">
      <c r="A2" s="83" t="s">
        <v>5</v>
      </c>
      <c r="B2" s="356" t="s">
        <v>273</v>
      </c>
      <c r="C2" s="357"/>
      <c r="D2" s="357"/>
      <c r="E2" s="357"/>
      <c r="F2" s="357"/>
      <c r="G2" s="357"/>
      <c r="H2" s="357"/>
      <c r="I2" s="357"/>
      <c r="J2" s="358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x14ac:dyDescent="0.2">
      <c r="A3" s="85"/>
      <c r="B3" s="359"/>
      <c r="C3" s="360"/>
      <c r="D3" s="360"/>
      <c r="E3" s="360"/>
      <c r="F3" s="360"/>
      <c r="G3" s="360"/>
      <c r="H3" s="360"/>
      <c r="I3" s="360"/>
      <c r="J3" s="361"/>
    </row>
    <row r="4" spans="1:21" x14ac:dyDescent="0.2">
      <c r="A4" s="354" t="s">
        <v>271</v>
      </c>
      <c r="B4" s="352" t="s">
        <v>197</v>
      </c>
      <c r="C4" s="352" t="s">
        <v>112</v>
      </c>
      <c r="D4" s="352" t="s">
        <v>198</v>
      </c>
      <c r="E4" s="352" t="s">
        <v>200</v>
      </c>
      <c r="F4" s="352" t="s">
        <v>199</v>
      </c>
      <c r="G4" s="352" t="s">
        <v>201</v>
      </c>
      <c r="H4" s="352" t="s">
        <v>203</v>
      </c>
      <c r="I4" s="352" t="s">
        <v>202</v>
      </c>
      <c r="J4" s="352" t="s">
        <v>204</v>
      </c>
    </row>
    <row r="5" spans="1:21" x14ac:dyDescent="0.2">
      <c r="A5" s="355"/>
      <c r="B5" s="353"/>
      <c r="C5" s="353"/>
      <c r="D5" s="353"/>
      <c r="E5" s="353"/>
      <c r="F5" s="353"/>
      <c r="G5" s="353"/>
      <c r="H5" s="353"/>
      <c r="I5" s="353"/>
      <c r="J5" s="353"/>
    </row>
    <row r="6" spans="1:21" x14ac:dyDescent="0.2">
      <c r="A6" s="149" t="s">
        <v>113</v>
      </c>
      <c r="B6" s="77"/>
      <c r="C6" s="77"/>
      <c r="D6" s="77"/>
      <c r="E6" s="77"/>
      <c r="F6" s="77"/>
      <c r="G6" s="77"/>
      <c r="H6" s="77"/>
      <c r="I6" s="77"/>
      <c r="J6" s="77"/>
    </row>
    <row r="7" spans="1:21" x14ac:dyDescent="0.2">
      <c r="A7" s="149" t="s">
        <v>279</v>
      </c>
      <c r="B7" s="77"/>
      <c r="C7" s="77"/>
      <c r="D7" s="77"/>
      <c r="E7" s="77"/>
      <c r="F7" s="77"/>
      <c r="G7" s="77"/>
      <c r="H7" s="77"/>
      <c r="I7" s="77"/>
      <c r="J7" s="77"/>
    </row>
    <row r="8" spans="1:21" x14ac:dyDescent="0.2">
      <c r="A8" s="149" t="s">
        <v>277</v>
      </c>
      <c r="B8" s="77"/>
      <c r="C8" s="77"/>
      <c r="D8" s="77"/>
      <c r="E8" s="77"/>
      <c r="F8" s="77"/>
      <c r="G8" s="77"/>
      <c r="H8" s="77"/>
      <c r="I8" s="77"/>
      <c r="J8" s="77"/>
    </row>
    <row r="9" spans="1:21" x14ac:dyDescent="0.2">
      <c r="A9" s="149" t="s">
        <v>114</v>
      </c>
      <c r="B9" s="77"/>
      <c r="C9" s="77"/>
      <c r="D9" s="77"/>
      <c r="E9" s="77"/>
      <c r="F9" s="77"/>
      <c r="G9" s="77"/>
      <c r="H9" s="77"/>
      <c r="I9" s="77"/>
      <c r="J9" s="77"/>
    </row>
    <row r="10" spans="1:21" x14ac:dyDescent="0.2">
      <c r="A10" s="149" t="s">
        <v>278</v>
      </c>
      <c r="B10" s="77"/>
      <c r="C10" s="77"/>
      <c r="D10" s="77"/>
      <c r="E10" s="77"/>
      <c r="F10" s="77"/>
      <c r="G10" s="77"/>
      <c r="H10" s="77"/>
      <c r="I10" s="77"/>
      <c r="J10" s="77"/>
    </row>
    <row r="11" spans="1:21" x14ac:dyDescent="0.2">
      <c r="A11" s="149" t="s">
        <v>287</v>
      </c>
      <c r="B11" s="77"/>
      <c r="C11" s="77"/>
      <c r="D11" s="77"/>
      <c r="E11" s="77"/>
      <c r="F11" s="77"/>
      <c r="G11" s="77"/>
      <c r="H11" s="77"/>
      <c r="I11" s="77"/>
      <c r="J11" s="77"/>
    </row>
    <row r="12" spans="1:21" x14ac:dyDescent="0.2">
      <c r="A12" s="149" t="s">
        <v>115</v>
      </c>
      <c r="B12" s="77"/>
      <c r="C12" s="77"/>
      <c r="D12" s="77"/>
      <c r="E12" s="77"/>
      <c r="F12" s="77"/>
      <c r="G12" s="77"/>
      <c r="H12" s="77"/>
      <c r="I12" s="77"/>
      <c r="J12" s="77"/>
    </row>
    <row r="13" spans="1:21" x14ac:dyDescent="0.2">
      <c r="A13" s="149" t="s">
        <v>116</v>
      </c>
      <c r="B13" s="77"/>
      <c r="C13" s="77"/>
      <c r="D13" s="77"/>
      <c r="E13" s="77"/>
      <c r="F13" s="77"/>
      <c r="G13" s="77"/>
      <c r="H13" s="77"/>
      <c r="I13" s="77"/>
      <c r="J13" s="77"/>
    </row>
    <row r="14" spans="1:21" x14ac:dyDescent="0.2">
      <c r="A14" s="149" t="s">
        <v>117</v>
      </c>
      <c r="B14" s="77"/>
      <c r="C14" s="77"/>
      <c r="D14" s="77"/>
      <c r="E14" s="77"/>
      <c r="F14" s="77"/>
      <c r="G14" s="77"/>
      <c r="H14" s="77"/>
      <c r="I14" s="77"/>
      <c r="J14" s="77"/>
    </row>
    <row r="15" spans="1:21" x14ac:dyDescent="0.2">
      <c r="A15" s="149" t="s">
        <v>288</v>
      </c>
      <c r="B15" s="77"/>
      <c r="C15" s="77"/>
      <c r="D15" s="77"/>
      <c r="E15" s="77"/>
      <c r="F15" s="77"/>
      <c r="G15" s="77"/>
      <c r="H15" s="77"/>
      <c r="I15" s="77"/>
      <c r="J15" s="77"/>
    </row>
    <row r="16" spans="1:21" x14ac:dyDescent="0.2">
      <c r="A16" s="149" t="s">
        <v>118</v>
      </c>
      <c r="B16" s="77"/>
      <c r="C16" s="77"/>
      <c r="D16" s="77"/>
      <c r="E16" s="77"/>
      <c r="F16" s="77"/>
      <c r="G16" s="77"/>
      <c r="H16" s="77"/>
      <c r="I16" s="77"/>
      <c r="J16" s="77"/>
    </row>
    <row r="17" spans="1:10" x14ac:dyDescent="0.2">
      <c r="A17" s="149" t="s">
        <v>275</v>
      </c>
      <c r="B17" s="77"/>
      <c r="C17" s="77"/>
      <c r="D17" s="77"/>
      <c r="E17" s="77"/>
      <c r="F17" s="77"/>
      <c r="G17" s="77"/>
      <c r="H17" s="77"/>
      <c r="I17" s="77"/>
      <c r="J17" s="77"/>
    </row>
    <row r="18" spans="1:10" x14ac:dyDescent="0.2">
      <c r="A18" s="149" t="s">
        <v>276</v>
      </c>
      <c r="B18" s="77"/>
      <c r="C18" s="77"/>
      <c r="D18" s="77"/>
      <c r="E18" s="77"/>
      <c r="F18" s="77"/>
      <c r="G18" s="77"/>
      <c r="H18" s="77"/>
      <c r="I18" s="77"/>
      <c r="J18" s="77"/>
    </row>
    <row r="19" spans="1:10" x14ac:dyDescent="0.2">
      <c r="A19" s="149" t="s">
        <v>120</v>
      </c>
      <c r="B19" s="77"/>
      <c r="C19" s="77"/>
      <c r="D19" s="77"/>
      <c r="E19" s="77"/>
      <c r="F19" s="77"/>
      <c r="G19" s="77"/>
      <c r="H19" s="77"/>
      <c r="I19" s="77"/>
      <c r="J19" s="77"/>
    </row>
    <row r="20" spans="1:10" x14ac:dyDescent="0.2">
      <c r="A20" s="160" t="s">
        <v>121</v>
      </c>
      <c r="B20" s="77"/>
      <c r="C20" s="77"/>
      <c r="D20" s="77"/>
      <c r="E20" s="77"/>
      <c r="F20" s="77"/>
      <c r="G20" s="77"/>
      <c r="H20" s="77"/>
      <c r="I20" s="77"/>
      <c r="J20" s="77"/>
    </row>
    <row r="21" spans="1:10" x14ac:dyDescent="0.2">
      <c r="A21" s="149" t="s">
        <v>119</v>
      </c>
      <c r="B21" s="77"/>
      <c r="C21" s="77"/>
      <c r="D21" s="77"/>
      <c r="E21" s="77"/>
      <c r="F21" s="77"/>
      <c r="G21" s="77"/>
      <c r="H21" s="77"/>
      <c r="I21" s="77"/>
      <c r="J21" s="77"/>
    </row>
    <row r="22" spans="1:10" x14ac:dyDescent="0.2">
      <c r="A22" s="149" t="s">
        <v>289</v>
      </c>
      <c r="B22" s="77"/>
      <c r="C22" s="77"/>
      <c r="D22" s="77"/>
      <c r="E22" s="77"/>
      <c r="F22" s="77"/>
      <c r="G22" s="77"/>
      <c r="H22" s="77"/>
      <c r="I22" s="77"/>
      <c r="J22" s="77"/>
    </row>
    <row r="23" spans="1:10" x14ac:dyDescent="0.2">
      <c r="A23" s="149" t="s">
        <v>290</v>
      </c>
      <c r="B23" s="77"/>
      <c r="C23" s="77"/>
      <c r="D23" s="77"/>
      <c r="E23" s="77"/>
      <c r="F23" s="77"/>
      <c r="G23" s="77"/>
      <c r="H23" s="77"/>
      <c r="I23" s="77"/>
      <c r="J23" s="77"/>
    </row>
    <row r="24" spans="1:10" x14ac:dyDescent="0.2">
      <c r="A24" s="149" t="s">
        <v>274</v>
      </c>
      <c r="B24" s="77"/>
      <c r="C24" s="77"/>
      <c r="D24" s="77"/>
      <c r="E24" s="77"/>
      <c r="F24" s="77"/>
      <c r="G24" s="77"/>
      <c r="H24" s="77"/>
      <c r="I24" s="77"/>
      <c r="J24" s="77"/>
    </row>
    <row r="25" spans="1:10" x14ac:dyDescent="0.2">
      <c r="A25" s="149" t="s">
        <v>291</v>
      </c>
      <c r="B25" s="77"/>
      <c r="C25" s="77"/>
      <c r="D25" s="77"/>
      <c r="E25" s="77"/>
      <c r="F25" s="77"/>
      <c r="G25" s="77"/>
      <c r="H25" s="77"/>
      <c r="I25" s="77"/>
      <c r="J25" s="77"/>
    </row>
    <row r="26" spans="1:10" x14ac:dyDescent="0.2">
      <c r="A26" s="149" t="s">
        <v>292</v>
      </c>
      <c r="B26" s="77"/>
      <c r="C26" s="77"/>
      <c r="D26" s="77"/>
      <c r="E26" s="77"/>
      <c r="F26" s="77"/>
      <c r="G26" s="77"/>
      <c r="H26" s="77"/>
      <c r="I26" s="77"/>
      <c r="J26" s="77"/>
    </row>
    <row r="27" spans="1:10" x14ac:dyDescent="0.2">
      <c r="A27" s="149" t="s">
        <v>293</v>
      </c>
      <c r="B27" s="77"/>
      <c r="C27" s="77"/>
      <c r="D27" s="77"/>
      <c r="E27" s="77"/>
      <c r="F27" s="77"/>
      <c r="G27" s="77"/>
      <c r="H27" s="77"/>
      <c r="I27" s="77"/>
      <c r="J27" s="77"/>
    </row>
    <row r="28" spans="1:10" x14ac:dyDescent="0.2">
      <c r="A28" s="149" t="s">
        <v>122</v>
      </c>
      <c r="B28" s="77"/>
      <c r="C28" s="77"/>
      <c r="D28" s="77"/>
      <c r="E28" s="77"/>
      <c r="F28" s="77"/>
      <c r="G28" s="77"/>
      <c r="H28" s="77"/>
      <c r="I28" s="77"/>
      <c r="J28" s="77"/>
    </row>
    <row r="29" spans="1:10" x14ac:dyDescent="0.2">
      <c r="A29" s="149" t="s">
        <v>294</v>
      </c>
      <c r="B29" s="77"/>
      <c r="C29" s="77"/>
      <c r="D29" s="77"/>
      <c r="E29" s="77"/>
      <c r="F29" s="77"/>
      <c r="G29" s="77"/>
      <c r="H29" s="77"/>
      <c r="I29" s="77"/>
      <c r="J29" s="77"/>
    </row>
    <row r="30" spans="1:10" x14ac:dyDescent="0.2">
      <c r="A30" s="149" t="s">
        <v>123</v>
      </c>
      <c r="B30" s="77"/>
      <c r="C30" s="77"/>
      <c r="D30" s="77"/>
      <c r="E30" s="77"/>
      <c r="F30" s="77"/>
      <c r="G30" s="77"/>
      <c r="H30" s="77"/>
      <c r="I30" s="77"/>
      <c r="J30" s="77"/>
    </row>
    <row r="31" spans="1:10" x14ac:dyDescent="0.2">
      <c r="A31" s="149" t="s">
        <v>295</v>
      </c>
      <c r="B31" s="77"/>
      <c r="C31" s="77"/>
      <c r="D31" s="77"/>
      <c r="E31" s="77"/>
      <c r="F31" s="77"/>
      <c r="G31" s="77"/>
      <c r="H31" s="77"/>
      <c r="I31" s="77"/>
      <c r="J31" s="77"/>
    </row>
    <row r="32" spans="1:10" x14ac:dyDescent="0.2">
      <c r="A32" s="149" t="s">
        <v>296</v>
      </c>
      <c r="B32" s="77"/>
      <c r="C32" s="77"/>
      <c r="D32" s="77"/>
      <c r="E32" s="77"/>
      <c r="F32" s="77"/>
      <c r="G32" s="77"/>
      <c r="H32" s="77"/>
      <c r="I32" s="77"/>
      <c r="J32" s="77"/>
    </row>
    <row r="33" spans="1:10" x14ac:dyDescent="0.2">
      <c r="A33" s="149" t="s">
        <v>297</v>
      </c>
      <c r="B33" s="161"/>
      <c r="C33" s="161"/>
      <c r="D33" s="161"/>
      <c r="E33" s="161"/>
      <c r="F33" s="161"/>
      <c r="G33" s="161"/>
      <c r="H33" s="161"/>
      <c r="I33" s="161"/>
      <c r="J33" s="161"/>
    </row>
    <row r="34" spans="1:10" ht="18.75" thickBot="1" x14ac:dyDescent="0.25">
      <c r="A34" s="151" t="s">
        <v>10</v>
      </c>
      <c r="B34" s="152"/>
      <c r="C34" s="153"/>
      <c r="D34" s="154"/>
      <c r="E34" s="155"/>
      <c r="F34" s="156"/>
      <c r="G34" s="152"/>
      <c r="H34" s="157"/>
      <c r="I34" s="158"/>
      <c r="J34" s="159"/>
    </row>
    <row r="35" spans="1:10" x14ac:dyDescent="0.2">
      <c r="A35" s="144" t="s">
        <v>124</v>
      </c>
      <c r="B35" s="32"/>
      <c r="C35" s="32"/>
      <c r="D35" s="32"/>
      <c r="E35" s="32"/>
      <c r="F35" s="32"/>
      <c r="G35" s="32"/>
      <c r="H35" s="32"/>
      <c r="I35" s="32"/>
    </row>
    <row r="36" spans="1:10" x14ac:dyDescent="0.2">
      <c r="A36" s="144" t="s">
        <v>272</v>
      </c>
      <c r="B36" s="62"/>
      <c r="C36" s="62"/>
      <c r="D36" s="62"/>
      <c r="E36" s="62"/>
      <c r="F36" s="62"/>
      <c r="G36" s="62"/>
      <c r="H36" s="62"/>
      <c r="I36" s="62"/>
    </row>
    <row r="37" spans="1:10" x14ac:dyDescent="0.2">
      <c r="A37" s="144" t="s">
        <v>125</v>
      </c>
      <c r="B37" s="32"/>
      <c r="C37" s="32"/>
      <c r="D37" s="32"/>
      <c r="E37" s="32"/>
      <c r="F37" s="32"/>
      <c r="G37" s="32"/>
      <c r="H37" s="32"/>
      <c r="I37" s="32"/>
    </row>
    <row r="38" spans="1:10" x14ac:dyDescent="0.2">
      <c r="A38" s="61"/>
      <c r="B38" s="32"/>
      <c r="C38" s="32"/>
      <c r="D38" s="32"/>
      <c r="E38" s="32"/>
      <c r="F38" s="32"/>
      <c r="G38" s="32"/>
      <c r="H38" s="32"/>
      <c r="I38" s="32"/>
    </row>
  </sheetData>
  <mergeCells count="12">
    <mergeCell ref="A1:J1"/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B2:J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50"/>
  <sheetViews>
    <sheetView workbookViewId="0">
      <selection activeCell="G26" sqref="G26"/>
    </sheetView>
  </sheetViews>
  <sheetFormatPr baseColWidth="10" defaultColWidth="11.42578125" defaultRowHeight="12" x14ac:dyDescent="0.2"/>
  <cols>
    <col min="1" max="1" width="45.7109375" style="31" customWidth="1"/>
    <col min="2" max="3" width="20.28515625" style="31" customWidth="1"/>
    <col min="4" max="9" width="17.7109375" style="31" customWidth="1"/>
    <col min="10" max="10" width="36.42578125" style="31" customWidth="1"/>
    <col min="11" max="16384" width="11.42578125" style="31"/>
  </cols>
  <sheetData>
    <row r="1" spans="1:25" ht="20.25" x14ac:dyDescent="0.2">
      <c r="A1" s="351" t="s">
        <v>265</v>
      </c>
      <c r="B1" s="351"/>
      <c r="C1" s="351"/>
      <c r="D1" s="351"/>
      <c r="E1" s="351"/>
      <c r="F1" s="351"/>
      <c r="G1" s="351"/>
      <c r="H1" s="351"/>
      <c r="I1" s="351"/>
      <c r="J1" s="351"/>
    </row>
    <row r="2" spans="1:25" ht="20.25" x14ac:dyDescent="0.2">
      <c r="A2" s="351" t="s">
        <v>257</v>
      </c>
      <c r="B2" s="351"/>
      <c r="C2" s="351"/>
      <c r="D2" s="351"/>
      <c r="E2" s="351"/>
      <c r="F2" s="351"/>
      <c r="G2" s="351"/>
      <c r="H2" s="351"/>
      <c r="I2" s="351"/>
      <c r="J2" s="351"/>
    </row>
    <row r="3" spans="1:25" ht="20.25" x14ac:dyDescent="0.2">
      <c r="A3" s="82" t="s">
        <v>132</v>
      </c>
      <c r="B3" s="351"/>
      <c r="C3" s="351"/>
      <c r="D3" s="351"/>
      <c r="E3" s="351"/>
      <c r="F3" s="351"/>
      <c r="G3" s="351"/>
      <c r="H3" s="351"/>
      <c r="I3" s="351"/>
      <c r="J3" s="351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x14ac:dyDescent="0.2">
      <c r="A4" s="111"/>
      <c r="B4" s="111"/>
      <c r="C4" s="111"/>
      <c r="D4" s="111"/>
      <c r="E4" s="111"/>
      <c r="F4" s="111"/>
      <c r="G4" s="112"/>
      <c r="H4" s="85"/>
      <c r="I4" s="85"/>
      <c r="J4" s="85"/>
    </row>
    <row r="5" spans="1:25" hidden="1" x14ac:dyDescent="0.2">
      <c r="A5" s="84" t="s">
        <v>126</v>
      </c>
      <c r="B5" s="84"/>
      <c r="C5" s="84"/>
      <c r="D5" s="84"/>
      <c r="E5" s="84"/>
      <c r="F5" s="84"/>
      <c r="G5" s="84" t="s">
        <v>87</v>
      </c>
      <c r="H5" s="84" t="s">
        <v>133</v>
      </c>
      <c r="I5" s="84"/>
      <c r="J5" s="84"/>
    </row>
    <row r="6" spans="1:25" ht="36" x14ac:dyDescent="0.2">
      <c r="A6" s="113" t="s">
        <v>258</v>
      </c>
      <c r="B6" s="86" t="s">
        <v>211</v>
      </c>
      <c r="C6" s="86" t="s">
        <v>127</v>
      </c>
      <c r="D6" s="86" t="s">
        <v>212</v>
      </c>
      <c r="E6" s="86" t="s">
        <v>259</v>
      </c>
      <c r="F6" s="86" t="s">
        <v>213</v>
      </c>
      <c r="G6" s="86" t="s">
        <v>260</v>
      </c>
      <c r="H6" s="86" t="s">
        <v>128</v>
      </c>
      <c r="I6" s="86" t="s">
        <v>130</v>
      </c>
      <c r="J6" s="86" t="s">
        <v>135</v>
      </c>
      <c r="L6" s="108"/>
    </row>
    <row r="7" spans="1:25" ht="22.5" customHeight="1" x14ac:dyDescent="0.2">
      <c r="A7" s="109" t="s">
        <v>233</v>
      </c>
      <c r="B7" s="110"/>
      <c r="C7" s="110"/>
      <c r="D7" s="110"/>
      <c r="E7" s="110"/>
      <c r="F7" s="110"/>
      <c r="G7" s="110"/>
      <c r="H7" s="110"/>
      <c r="I7" s="110"/>
      <c r="J7" s="110"/>
    </row>
    <row r="8" spans="1:25" x14ac:dyDescent="0.2">
      <c r="A8" s="78">
        <v>1</v>
      </c>
      <c r="B8" s="78"/>
      <c r="C8" s="78"/>
      <c r="D8" s="78"/>
      <c r="E8" s="78"/>
      <c r="F8" s="78"/>
      <c r="G8" s="77"/>
      <c r="H8" s="77"/>
      <c r="I8" s="77"/>
      <c r="J8" s="77"/>
    </row>
    <row r="9" spans="1:25" x14ac:dyDescent="0.2">
      <c r="A9" s="78">
        <v>2</v>
      </c>
      <c r="B9" s="78"/>
      <c r="C9" s="78"/>
      <c r="D9" s="78"/>
      <c r="E9" s="78"/>
      <c r="F9" s="78"/>
      <c r="G9" s="77"/>
      <c r="H9" s="77"/>
      <c r="I9" s="77"/>
      <c r="J9" s="77"/>
    </row>
    <row r="10" spans="1:25" x14ac:dyDescent="0.2">
      <c r="A10" s="78">
        <v>3</v>
      </c>
      <c r="B10" s="78"/>
      <c r="C10" s="77"/>
      <c r="D10" s="78"/>
      <c r="E10" s="78"/>
      <c r="F10" s="78"/>
      <c r="G10" s="77"/>
      <c r="H10" s="77"/>
      <c r="I10" s="77"/>
      <c r="J10" s="77"/>
    </row>
    <row r="11" spans="1:25" x14ac:dyDescent="0.2">
      <c r="A11" s="78">
        <v>4</v>
      </c>
      <c r="B11" s="78"/>
      <c r="C11" s="78"/>
      <c r="D11" s="78"/>
      <c r="E11" s="78"/>
      <c r="F11" s="78"/>
      <c r="G11" s="77"/>
      <c r="H11" s="77"/>
      <c r="I11" s="77"/>
      <c r="J11" s="77"/>
    </row>
    <row r="12" spans="1:25" x14ac:dyDescent="0.2">
      <c r="A12" s="78">
        <v>5</v>
      </c>
      <c r="B12" s="78"/>
      <c r="C12" s="78"/>
      <c r="D12" s="78"/>
      <c r="E12" s="78"/>
      <c r="F12" s="78"/>
      <c r="G12" s="77"/>
      <c r="H12" s="77"/>
      <c r="I12" s="77"/>
      <c r="J12" s="77"/>
    </row>
    <row r="13" spans="1:25" x14ac:dyDescent="0.2">
      <c r="A13" s="78">
        <v>6</v>
      </c>
      <c r="B13" s="78"/>
      <c r="C13" s="78"/>
      <c r="D13" s="78"/>
      <c r="E13" s="78"/>
      <c r="F13" s="78"/>
      <c r="G13" s="77"/>
      <c r="H13" s="77"/>
      <c r="I13" s="77"/>
      <c r="J13" s="77"/>
    </row>
    <row r="14" spans="1:25" x14ac:dyDescent="0.2">
      <c r="A14" s="78">
        <v>7</v>
      </c>
      <c r="B14" s="78"/>
      <c r="C14" s="78"/>
      <c r="D14" s="77"/>
      <c r="E14" s="77"/>
      <c r="F14" s="77"/>
      <c r="G14" s="77"/>
      <c r="H14" s="77"/>
      <c r="I14" s="77"/>
      <c r="J14" s="77"/>
    </row>
    <row r="15" spans="1:25" x14ac:dyDescent="0.2">
      <c r="A15" s="78">
        <v>8</v>
      </c>
      <c r="B15" s="78"/>
      <c r="C15" s="78"/>
      <c r="D15" s="78"/>
      <c r="E15" s="78"/>
      <c r="F15" s="78"/>
      <c r="G15" s="77"/>
      <c r="H15" s="77"/>
      <c r="I15" s="77"/>
      <c r="J15" s="77"/>
    </row>
    <row r="16" spans="1:25" x14ac:dyDescent="0.2">
      <c r="A16" s="78">
        <v>9</v>
      </c>
      <c r="B16" s="78"/>
      <c r="C16" s="78"/>
      <c r="D16" s="78"/>
      <c r="E16" s="78"/>
      <c r="F16" s="78"/>
      <c r="G16" s="77"/>
      <c r="H16" s="77"/>
      <c r="I16" s="77"/>
      <c r="J16" s="77"/>
    </row>
    <row r="17" spans="1:10" x14ac:dyDescent="0.2">
      <c r="A17" s="78" t="s">
        <v>210</v>
      </c>
      <c r="B17" s="78"/>
      <c r="C17" s="78"/>
      <c r="D17" s="78"/>
      <c r="E17" s="78"/>
      <c r="F17" s="78"/>
      <c r="G17" s="77"/>
      <c r="H17" s="77"/>
      <c r="I17" s="77"/>
      <c r="J17" s="77"/>
    </row>
    <row r="18" spans="1:10" x14ac:dyDescent="0.2">
      <c r="A18" s="78" t="s">
        <v>28</v>
      </c>
      <c r="B18" s="78"/>
      <c r="C18" s="78"/>
      <c r="D18" s="78"/>
      <c r="E18" s="78"/>
      <c r="F18" s="78"/>
      <c r="G18" s="77"/>
      <c r="H18" s="77"/>
      <c r="I18" s="77"/>
      <c r="J18" s="77"/>
    </row>
    <row r="19" spans="1:10" ht="18" customHeight="1" x14ac:dyDescent="0.2">
      <c r="A19" s="104" t="s">
        <v>232</v>
      </c>
      <c r="B19" s="105"/>
      <c r="C19" s="105"/>
      <c r="D19" s="105"/>
      <c r="E19" s="105"/>
      <c r="F19" s="105"/>
      <c r="G19" s="106"/>
      <c r="H19" s="106"/>
      <c r="I19" s="106"/>
      <c r="J19" s="106"/>
    </row>
    <row r="20" spans="1:10" x14ac:dyDescent="0.2">
      <c r="A20" s="78">
        <v>10</v>
      </c>
      <c r="B20" s="78"/>
      <c r="C20" s="78"/>
      <c r="D20" s="78"/>
      <c r="E20" s="78"/>
      <c r="F20" s="78"/>
      <c r="G20" s="77"/>
      <c r="H20" s="77"/>
      <c r="I20" s="77"/>
      <c r="J20" s="77"/>
    </row>
    <row r="21" spans="1:10" x14ac:dyDescent="0.2">
      <c r="A21" s="78">
        <v>11</v>
      </c>
      <c r="B21" s="78"/>
      <c r="C21" s="78"/>
      <c r="D21" s="78"/>
      <c r="E21" s="78"/>
      <c r="F21" s="78"/>
      <c r="G21" s="77"/>
      <c r="H21" s="77"/>
      <c r="I21" s="77"/>
      <c r="J21" s="77"/>
    </row>
    <row r="22" spans="1:10" x14ac:dyDescent="0.2">
      <c r="A22" s="78">
        <v>12</v>
      </c>
      <c r="B22" s="78"/>
      <c r="C22" s="78"/>
      <c r="D22" s="78"/>
      <c r="E22" s="78"/>
      <c r="F22" s="78"/>
      <c r="G22" s="77"/>
      <c r="H22" s="77"/>
      <c r="I22" s="77"/>
      <c r="J22" s="77"/>
    </row>
    <row r="23" spans="1:10" x14ac:dyDescent="0.2">
      <c r="A23" s="78">
        <v>13</v>
      </c>
      <c r="B23" s="78"/>
      <c r="C23" s="78"/>
      <c r="D23" s="78"/>
      <c r="E23" s="78"/>
      <c r="F23" s="78"/>
      <c r="G23" s="77"/>
      <c r="H23" s="77"/>
      <c r="I23" s="77"/>
      <c r="J23" s="77"/>
    </row>
    <row r="24" spans="1:10" x14ac:dyDescent="0.2">
      <c r="A24" s="78">
        <v>14</v>
      </c>
      <c r="B24" s="78"/>
      <c r="C24" s="78"/>
      <c r="D24" s="78"/>
      <c r="E24" s="78"/>
      <c r="F24" s="78"/>
      <c r="G24" s="77"/>
      <c r="H24" s="77"/>
      <c r="I24" s="77"/>
      <c r="J24" s="77"/>
    </row>
    <row r="25" spans="1:10" x14ac:dyDescent="0.2">
      <c r="A25" s="78">
        <v>15</v>
      </c>
      <c r="B25" s="78"/>
      <c r="C25" s="78"/>
      <c r="D25" s="78"/>
      <c r="E25" s="78"/>
      <c r="F25" s="78"/>
      <c r="G25" s="77"/>
      <c r="H25" s="77"/>
      <c r="I25" s="77"/>
      <c r="J25" s="77"/>
    </row>
    <row r="26" spans="1:10" x14ac:dyDescent="0.2">
      <c r="A26" s="78">
        <v>16</v>
      </c>
      <c r="B26" s="78"/>
      <c r="C26" s="78"/>
      <c r="D26" s="78"/>
      <c r="E26" s="78"/>
      <c r="F26" s="78"/>
      <c r="G26" s="77"/>
      <c r="H26" s="77"/>
      <c r="I26" s="77"/>
      <c r="J26" s="77"/>
    </row>
    <row r="27" spans="1:10" x14ac:dyDescent="0.2">
      <c r="A27" s="78">
        <v>17</v>
      </c>
      <c r="B27" s="78"/>
      <c r="C27" s="78"/>
      <c r="D27" s="78"/>
      <c r="E27" s="78"/>
      <c r="F27" s="78"/>
      <c r="G27" s="77"/>
      <c r="H27" s="77"/>
      <c r="I27" s="77"/>
      <c r="J27" s="77"/>
    </row>
    <row r="28" spans="1:10" x14ac:dyDescent="0.2">
      <c r="A28" s="78">
        <v>18</v>
      </c>
      <c r="B28" s="78"/>
      <c r="C28" s="78"/>
      <c r="D28" s="78"/>
      <c r="E28" s="78"/>
      <c r="F28" s="78"/>
      <c r="G28" s="77"/>
      <c r="H28" s="77"/>
      <c r="I28" s="77"/>
      <c r="J28" s="77"/>
    </row>
    <row r="29" spans="1:10" x14ac:dyDescent="0.2">
      <c r="A29" s="78">
        <v>19</v>
      </c>
      <c r="B29" s="78"/>
      <c r="C29" s="78"/>
      <c r="D29" s="78"/>
      <c r="E29" s="78"/>
      <c r="F29" s="78"/>
      <c r="G29" s="77"/>
      <c r="H29" s="77"/>
      <c r="I29" s="77"/>
      <c r="J29" s="77"/>
    </row>
    <row r="30" spans="1:10" x14ac:dyDescent="0.2">
      <c r="A30" s="78" t="s">
        <v>210</v>
      </c>
      <c r="B30" s="78"/>
      <c r="C30" s="78"/>
      <c r="D30" s="78"/>
      <c r="E30" s="78"/>
      <c r="F30" s="78"/>
      <c r="G30" s="77"/>
      <c r="H30" s="77"/>
      <c r="I30" s="77"/>
      <c r="J30" s="77"/>
    </row>
    <row r="31" spans="1:10" x14ac:dyDescent="0.2">
      <c r="A31" s="78" t="s">
        <v>28</v>
      </c>
      <c r="B31" s="78"/>
      <c r="C31" s="78"/>
      <c r="D31" s="78"/>
      <c r="E31" s="78"/>
      <c r="F31" s="78"/>
      <c r="G31" s="77"/>
      <c r="H31" s="77"/>
      <c r="I31" s="77"/>
      <c r="J31" s="77"/>
    </row>
    <row r="32" spans="1:10" ht="18" x14ac:dyDescent="0.2">
      <c r="A32" s="104" t="s">
        <v>234</v>
      </c>
      <c r="B32" s="105"/>
      <c r="C32" s="105"/>
      <c r="D32" s="105"/>
      <c r="E32" s="105"/>
      <c r="F32" s="105"/>
      <c r="G32" s="106"/>
      <c r="H32" s="106"/>
      <c r="I32" s="106"/>
      <c r="J32" s="106"/>
    </row>
    <row r="33" spans="1:10" x14ac:dyDescent="0.2">
      <c r="A33" s="78">
        <v>20</v>
      </c>
      <c r="B33" s="78"/>
      <c r="C33" s="78"/>
      <c r="D33" s="78"/>
      <c r="E33" s="78"/>
      <c r="F33" s="78"/>
      <c r="G33" s="77"/>
      <c r="H33" s="77"/>
      <c r="I33" s="77"/>
      <c r="J33" s="77"/>
    </row>
    <row r="34" spans="1:10" x14ac:dyDescent="0.2">
      <c r="A34" s="78">
        <v>21</v>
      </c>
      <c r="B34" s="78"/>
      <c r="C34" s="78"/>
      <c r="D34" s="78"/>
      <c r="E34" s="78"/>
      <c r="F34" s="78"/>
      <c r="G34" s="77"/>
      <c r="H34" s="77"/>
      <c r="I34" s="77"/>
      <c r="J34" s="77"/>
    </row>
    <row r="35" spans="1:10" x14ac:dyDescent="0.2">
      <c r="A35" s="78">
        <v>22</v>
      </c>
      <c r="B35" s="78"/>
      <c r="C35" s="78"/>
      <c r="D35" s="78"/>
      <c r="E35" s="78"/>
      <c r="F35" s="78"/>
      <c r="G35" s="77"/>
      <c r="H35" s="77"/>
      <c r="I35" s="77"/>
      <c r="J35" s="77"/>
    </row>
    <row r="36" spans="1:10" x14ac:dyDescent="0.2">
      <c r="A36" s="78">
        <v>23</v>
      </c>
      <c r="B36" s="78"/>
      <c r="C36" s="78"/>
      <c r="D36" s="78"/>
      <c r="E36" s="78"/>
      <c r="F36" s="78"/>
      <c r="G36" s="77"/>
      <c r="H36" s="77"/>
      <c r="I36" s="77"/>
      <c r="J36" s="77"/>
    </row>
    <row r="37" spans="1:10" x14ac:dyDescent="0.2">
      <c r="A37" s="78">
        <v>24</v>
      </c>
      <c r="B37" s="78"/>
      <c r="C37" s="78"/>
      <c r="D37" s="78"/>
      <c r="E37" s="78"/>
      <c r="F37" s="78"/>
      <c r="G37" s="77"/>
      <c r="H37" s="77"/>
      <c r="I37" s="77"/>
      <c r="J37" s="77"/>
    </row>
    <row r="38" spans="1:10" x14ac:dyDescent="0.2">
      <c r="A38" s="78">
        <v>25</v>
      </c>
      <c r="B38" s="78"/>
      <c r="C38" s="78"/>
      <c r="D38" s="78"/>
      <c r="E38" s="78"/>
      <c r="F38" s="78"/>
      <c r="G38" s="77"/>
      <c r="H38" s="77"/>
      <c r="I38" s="77"/>
      <c r="J38" s="77"/>
    </row>
    <row r="39" spans="1:10" x14ac:dyDescent="0.2">
      <c r="A39" s="78">
        <v>26</v>
      </c>
      <c r="B39" s="78"/>
      <c r="C39" s="78"/>
      <c r="D39" s="78"/>
      <c r="E39" s="78"/>
      <c r="F39" s="78"/>
      <c r="G39" s="77"/>
      <c r="H39" s="77"/>
      <c r="I39" s="77"/>
      <c r="J39" s="77"/>
    </row>
    <row r="40" spans="1:10" x14ac:dyDescent="0.2">
      <c r="A40" s="78">
        <v>27</v>
      </c>
      <c r="B40" s="78"/>
      <c r="C40" s="78"/>
      <c r="D40" s="78"/>
      <c r="E40" s="78"/>
      <c r="F40" s="78"/>
      <c r="G40" s="77"/>
      <c r="H40" s="77"/>
      <c r="I40" s="77"/>
      <c r="J40" s="77"/>
    </row>
    <row r="41" spans="1:10" x14ac:dyDescent="0.2">
      <c r="A41" s="78">
        <v>28</v>
      </c>
      <c r="B41" s="78"/>
      <c r="C41" s="78"/>
      <c r="D41" s="78"/>
      <c r="E41" s="78"/>
      <c r="F41" s="78"/>
      <c r="G41" s="77"/>
      <c r="H41" s="77"/>
      <c r="I41" s="77"/>
      <c r="J41" s="77"/>
    </row>
    <row r="42" spans="1:10" x14ac:dyDescent="0.2">
      <c r="A42" s="78">
        <v>29</v>
      </c>
      <c r="B42" s="78"/>
      <c r="C42" s="78"/>
      <c r="D42" s="78"/>
      <c r="E42" s="78"/>
      <c r="F42" s="78"/>
      <c r="G42" s="77"/>
      <c r="H42" s="77"/>
      <c r="I42" s="77"/>
      <c r="J42" s="77"/>
    </row>
    <row r="43" spans="1:10" ht="18" x14ac:dyDescent="0.2">
      <c r="A43" s="103" t="s">
        <v>210</v>
      </c>
      <c r="B43" s="78"/>
      <c r="C43" s="78"/>
      <c r="D43" s="78"/>
      <c r="E43" s="78"/>
      <c r="F43" s="78"/>
      <c r="G43" s="77"/>
      <c r="H43" s="77"/>
      <c r="I43" s="77"/>
      <c r="J43" s="77"/>
    </row>
    <row r="44" spans="1:10" x14ac:dyDescent="0.2">
      <c r="A44" s="122" t="s">
        <v>28</v>
      </c>
      <c r="B44" s="123"/>
      <c r="C44" s="123"/>
      <c r="D44" s="123"/>
      <c r="E44" s="123"/>
      <c r="F44" s="123"/>
      <c r="G44" s="124"/>
      <c r="H44" s="124"/>
      <c r="I44" s="124"/>
      <c r="J44" s="124"/>
    </row>
    <row r="45" spans="1:10" ht="28.5" customHeight="1" x14ac:dyDescent="0.2">
      <c r="A45" s="113" t="s">
        <v>10</v>
      </c>
      <c r="B45" s="117"/>
      <c r="C45" s="117"/>
      <c r="D45" s="117"/>
      <c r="E45" s="117"/>
      <c r="F45" s="117"/>
      <c r="G45" s="118"/>
      <c r="H45" s="118"/>
      <c r="I45" s="118"/>
      <c r="J45" s="118"/>
    </row>
    <row r="46" spans="1:10" x14ac:dyDescent="0.2">
      <c r="A46" s="145" t="s">
        <v>214</v>
      </c>
      <c r="B46" s="64"/>
      <c r="C46" s="64"/>
      <c r="D46" s="64"/>
      <c r="E46" s="64"/>
      <c r="F46" s="64"/>
      <c r="G46" s="32"/>
    </row>
    <row r="47" spans="1:10" x14ac:dyDescent="0.2">
      <c r="A47" s="63"/>
      <c r="B47" s="63"/>
      <c r="C47" s="63"/>
      <c r="D47" s="63"/>
      <c r="E47" s="63"/>
      <c r="F47" s="63"/>
      <c r="G47" s="32"/>
    </row>
    <row r="48" spans="1:10" x14ac:dyDescent="0.2">
      <c r="A48" s="63"/>
    </row>
    <row r="49" spans="1:1" x14ac:dyDescent="0.2">
      <c r="A49" s="63"/>
    </row>
    <row r="50" spans="1:1" x14ac:dyDescent="0.2">
      <c r="A50" s="63"/>
    </row>
  </sheetData>
  <mergeCells count="3">
    <mergeCell ref="A1:J1"/>
    <mergeCell ref="B3:J3"/>
    <mergeCell ref="A2:J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0"/>
  <sheetViews>
    <sheetView workbookViewId="0">
      <selection activeCell="E19" sqref="E19"/>
    </sheetView>
  </sheetViews>
  <sheetFormatPr baseColWidth="10" defaultColWidth="11.42578125" defaultRowHeight="12" x14ac:dyDescent="0.2"/>
  <cols>
    <col min="1" max="1" width="35.7109375" style="31" customWidth="1"/>
    <col min="2" max="2" width="20.28515625" style="31" customWidth="1"/>
    <col min="3" max="3" width="17" style="31" customWidth="1"/>
    <col min="4" max="4" width="19.140625" style="31" customWidth="1"/>
    <col min="5" max="5" width="23.28515625" style="31" customWidth="1"/>
    <col min="6" max="6" width="22.28515625" style="31" customWidth="1"/>
    <col min="7" max="7" width="31.28515625" style="31" customWidth="1"/>
    <col min="8" max="8" width="39.5703125" style="31" customWidth="1"/>
    <col min="9" max="9" width="21.5703125" style="31" customWidth="1"/>
    <col min="10" max="16384" width="11.42578125" style="31"/>
  </cols>
  <sheetData>
    <row r="1" spans="1:24" ht="29.25" customHeight="1" x14ac:dyDescent="0.2">
      <c r="A1" s="362" t="s">
        <v>266</v>
      </c>
      <c r="B1" s="362"/>
      <c r="C1" s="362"/>
      <c r="D1" s="362"/>
      <c r="E1" s="362"/>
      <c r="F1" s="362"/>
      <c r="G1" s="362"/>
      <c r="H1" s="362"/>
      <c r="I1" s="362"/>
    </row>
    <row r="2" spans="1:24" ht="21" customHeight="1" x14ac:dyDescent="0.2">
      <c r="A2" s="114" t="s">
        <v>235</v>
      </c>
      <c r="B2" s="339"/>
      <c r="C2" s="339"/>
      <c r="D2" s="339"/>
      <c r="E2" s="339"/>
      <c r="F2" s="339"/>
      <c r="G2" s="339"/>
      <c r="H2" s="339"/>
      <c r="I2" s="339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4" ht="24.75" customHeight="1" x14ac:dyDescent="0.2">
      <c r="A3" s="365" t="s">
        <v>136</v>
      </c>
      <c r="B3" s="363" t="s">
        <v>236</v>
      </c>
      <c r="C3" s="363" t="s">
        <v>137</v>
      </c>
      <c r="D3" s="363" t="s">
        <v>240</v>
      </c>
      <c r="E3" s="115" t="s">
        <v>237</v>
      </c>
      <c r="F3" s="115" t="s">
        <v>238</v>
      </c>
      <c r="G3" s="89" t="s">
        <v>239</v>
      </c>
      <c r="H3" s="367" t="s">
        <v>242</v>
      </c>
      <c r="I3" s="367" t="s">
        <v>241</v>
      </c>
    </row>
    <row r="4" spans="1:24" ht="29.25" customHeight="1" x14ac:dyDescent="0.2">
      <c r="A4" s="366"/>
      <c r="B4" s="364"/>
      <c r="C4" s="364"/>
      <c r="D4" s="364"/>
      <c r="E4" s="173" t="s">
        <v>138</v>
      </c>
      <c r="F4" s="173" t="s">
        <v>138</v>
      </c>
      <c r="G4" s="173" t="s">
        <v>138</v>
      </c>
      <c r="H4" s="368"/>
      <c r="I4" s="368"/>
    </row>
    <row r="5" spans="1:24" s="107" customFormat="1" x14ac:dyDescent="0.2">
      <c r="A5" s="176"/>
      <c r="B5" s="176"/>
      <c r="C5" s="176"/>
      <c r="D5" s="176"/>
      <c r="E5" s="176"/>
      <c r="F5" s="176"/>
      <c r="G5" s="176"/>
      <c r="H5" s="176"/>
      <c r="I5" s="176"/>
    </row>
    <row r="6" spans="1:24" ht="12" customHeight="1" x14ac:dyDescent="0.2">
      <c r="A6" s="78">
        <v>1</v>
      </c>
      <c r="B6" s="78" t="s">
        <v>131</v>
      </c>
      <c r="C6" s="78" t="s">
        <v>131</v>
      </c>
      <c r="D6" s="78"/>
      <c r="E6" s="77"/>
      <c r="F6" s="77"/>
      <c r="G6" s="77"/>
      <c r="H6" s="77"/>
      <c r="I6" s="77"/>
    </row>
    <row r="7" spans="1:24" x14ac:dyDescent="0.2">
      <c r="A7" s="78">
        <v>2</v>
      </c>
      <c r="B7" s="78" t="s">
        <v>131</v>
      </c>
      <c r="C7" s="78" t="s">
        <v>131</v>
      </c>
      <c r="D7" s="78"/>
      <c r="E7" s="77"/>
      <c r="F7" s="77"/>
      <c r="G7" s="77"/>
      <c r="H7" s="77"/>
      <c r="I7" s="77"/>
    </row>
    <row r="8" spans="1:24" x14ac:dyDescent="0.2">
      <c r="A8" s="78">
        <v>3</v>
      </c>
      <c r="B8" s="78" t="s">
        <v>131</v>
      </c>
      <c r="C8" s="78" t="s">
        <v>131</v>
      </c>
      <c r="D8" s="78"/>
      <c r="E8" s="77"/>
      <c r="F8" s="77"/>
      <c r="G8" s="77"/>
      <c r="H8" s="77"/>
      <c r="I8" s="77"/>
    </row>
    <row r="9" spans="1:24" x14ac:dyDescent="0.2">
      <c r="A9" s="78">
        <v>4</v>
      </c>
      <c r="B9" s="78" t="s">
        <v>131</v>
      </c>
      <c r="C9" s="78" t="s">
        <v>131</v>
      </c>
      <c r="D9" s="78"/>
      <c r="E9" s="77"/>
      <c r="F9" s="77"/>
      <c r="G9" s="77"/>
      <c r="H9" s="77"/>
      <c r="I9" s="77"/>
    </row>
    <row r="10" spans="1:24" x14ac:dyDescent="0.2">
      <c r="A10" s="78">
        <v>5</v>
      </c>
      <c r="B10" s="78" t="s">
        <v>131</v>
      </c>
      <c r="C10" s="78" t="s">
        <v>131</v>
      </c>
      <c r="D10" s="78"/>
      <c r="E10" s="77"/>
      <c r="F10" s="77"/>
      <c r="G10" s="77"/>
      <c r="H10" s="77"/>
      <c r="I10" s="77"/>
    </row>
    <row r="11" spans="1:24" x14ac:dyDescent="0.2">
      <c r="A11" s="78">
        <v>6</v>
      </c>
      <c r="B11" s="78"/>
      <c r="C11" s="78"/>
      <c r="D11" s="78"/>
      <c r="E11" s="77"/>
      <c r="F11" s="77"/>
      <c r="G11" s="77"/>
      <c r="H11" s="77"/>
      <c r="I11" s="77"/>
    </row>
    <row r="12" spans="1:24" x14ac:dyDescent="0.2">
      <c r="A12" s="78">
        <v>7</v>
      </c>
      <c r="B12" s="78"/>
      <c r="C12" s="78"/>
      <c r="D12" s="78"/>
      <c r="E12" s="77"/>
      <c r="F12" s="77"/>
      <c r="G12" s="77"/>
      <c r="H12" s="77"/>
      <c r="I12" s="77"/>
    </row>
    <row r="13" spans="1:24" x14ac:dyDescent="0.2">
      <c r="A13" s="78">
        <v>8</v>
      </c>
      <c r="B13" s="78"/>
      <c r="C13" s="78"/>
      <c r="D13" s="78"/>
      <c r="E13" s="77"/>
      <c r="F13" s="77"/>
      <c r="G13" s="77"/>
      <c r="H13" s="77"/>
      <c r="I13" s="77"/>
    </row>
    <row r="14" spans="1:24" x14ac:dyDescent="0.2">
      <c r="A14" s="78">
        <v>9</v>
      </c>
      <c r="B14" s="78"/>
      <c r="C14" s="78"/>
      <c r="D14" s="78"/>
      <c r="E14" s="77"/>
      <c r="F14" s="77"/>
      <c r="G14" s="77"/>
      <c r="H14" s="77"/>
      <c r="I14" s="77"/>
    </row>
    <row r="15" spans="1:24" x14ac:dyDescent="0.2">
      <c r="A15" s="78"/>
      <c r="B15" s="78"/>
      <c r="C15" s="78"/>
      <c r="D15" s="78"/>
      <c r="E15" s="77"/>
      <c r="F15" s="77"/>
      <c r="G15" s="77"/>
      <c r="H15" s="77"/>
      <c r="I15" s="77"/>
    </row>
    <row r="16" spans="1:24" x14ac:dyDescent="0.2">
      <c r="A16" s="177"/>
      <c r="B16" s="177"/>
      <c r="C16" s="177"/>
      <c r="D16" s="177"/>
      <c r="E16" s="161"/>
      <c r="F16" s="161"/>
      <c r="G16" s="161"/>
      <c r="H16" s="161"/>
      <c r="I16" s="161"/>
    </row>
    <row r="17" spans="1:9" ht="21" customHeight="1" x14ac:dyDescent="0.2">
      <c r="A17" s="174" t="s">
        <v>139</v>
      </c>
      <c r="B17" s="174"/>
      <c r="C17" s="174"/>
      <c r="D17" s="174"/>
      <c r="E17" s="175"/>
      <c r="F17" s="175"/>
      <c r="G17" s="175"/>
      <c r="H17" s="175"/>
      <c r="I17" s="175"/>
    </row>
    <row r="18" spans="1:9" x14ac:dyDescent="0.2">
      <c r="A18" s="60" t="s">
        <v>214</v>
      </c>
      <c r="B18" s="64"/>
      <c r="C18" s="64"/>
      <c r="D18" s="64"/>
      <c r="E18" s="32"/>
      <c r="F18" s="32"/>
      <c r="G18" s="32"/>
    </row>
    <row r="19" spans="1:9" x14ac:dyDescent="0.2">
      <c r="A19" s="143" t="s">
        <v>243</v>
      </c>
      <c r="B19" s="63"/>
      <c r="C19" s="63"/>
      <c r="D19" s="63"/>
      <c r="E19" s="32"/>
      <c r="F19" s="32"/>
      <c r="G19" s="32"/>
    </row>
    <row r="20" spans="1:9" x14ac:dyDescent="0.2">
      <c r="A20" s="144" t="s">
        <v>244</v>
      </c>
      <c r="B20" s="61"/>
      <c r="C20" s="61"/>
      <c r="D20" s="61"/>
      <c r="E20" s="32"/>
      <c r="F20" s="32"/>
      <c r="G20" s="32"/>
    </row>
  </sheetData>
  <mergeCells count="8">
    <mergeCell ref="A1:I1"/>
    <mergeCell ref="B2:I2"/>
    <mergeCell ref="D3:D4"/>
    <mergeCell ref="A3:A4"/>
    <mergeCell ref="B3:B4"/>
    <mergeCell ref="C3:C4"/>
    <mergeCell ref="H3:H4"/>
    <mergeCell ref="I3:I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9"/>
  <sheetViews>
    <sheetView topLeftCell="B3" workbookViewId="0">
      <selection activeCell="L26" sqref="L26"/>
    </sheetView>
  </sheetViews>
  <sheetFormatPr baseColWidth="10" defaultColWidth="11.42578125" defaultRowHeight="12" x14ac:dyDescent="0.2"/>
  <cols>
    <col min="1" max="1" width="18.7109375" style="31" customWidth="1"/>
    <col min="2" max="2" width="19.7109375" style="31" customWidth="1"/>
    <col min="3" max="6" width="18.7109375" style="31" customWidth="1"/>
    <col min="7" max="8" width="6.7109375" style="70" customWidth="1"/>
    <col min="9" max="9" width="6.7109375" style="31" customWidth="1"/>
    <col min="10" max="12" width="18.7109375" style="31" customWidth="1"/>
    <col min="13" max="13" width="18.28515625" style="31" customWidth="1"/>
    <col min="14" max="14" width="20.42578125" style="31" customWidth="1"/>
    <col min="15" max="15" width="21.140625" style="31" customWidth="1"/>
    <col min="16" max="16384" width="11.42578125" style="31"/>
  </cols>
  <sheetData>
    <row r="1" spans="1:19" s="60" customFormat="1" ht="20.25" customHeight="1" x14ac:dyDescent="0.2">
      <c r="A1" s="369" t="s">
        <v>267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</row>
    <row r="2" spans="1:19" ht="18" x14ac:dyDescent="0.2">
      <c r="A2" s="83" t="s">
        <v>5</v>
      </c>
      <c r="B2" s="114"/>
      <c r="C2" s="371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2"/>
      <c r="Q2" s="32"/>
      <c r="R2" s="32"/>
      <c r="S2" s="32"/>
    </row>
    <row r="3" spans="1:19" s="71" customFormat="1" ht="20.25" customHeight="1" x14ac:dyDescent="0.2">
      <c r="A3" s="321" t="s">
        <v>167</v>
      </c>
      <c r="B3" s="321"/>
      <c r="C3" s="321" t="s">
        <v>168</v>
      </c>
      <c r="D3" s="321"/>
      <c r="E3" s="321" t="s">
        <v>169</v>
      </c>
      <c r="F3" s="321"/>
      <c r="G3" s="321"/>
      <c r="H3" s="321"/>
      <c r="I3" s="321"/>
      <c r="J3" s="321" t="s">
        <v>170</v>
      </c>
      <c r="K3" s="321"/>
      <c r="L3" s="321"/>
      <c r="M3" s="321" t="s">
        <v>255</v>
      </c>
      <c r="N3" s="321" t="s">
        <v>256</v>
      </c>
      <c r="O3" s="343" t="s">
        <v>193</v>
      </c>
    </row>
    <row r="4" spans="1:19" s="72" customFormat="1" ht="63.75" x14ac:dyDescent="0.25">
      <c r="A4" s="119" t="s">
        <v>6</v>
      </c>
      <c r="B4" s="119" t="s">
        <v>140</v>
      </c>
      <c r="C4" s="141" t="s">
        <v>171</v>
      </c>
      <c r="D4" s="141" t="s">
        <v>172</v>
      </c>
      <c r="E4" s="141" t="s">
        <v>173</v>
      </c>
      <c r="F4" s="141" t="s">
        <v>174</v>
      </c>
      <c r="G4" s="147" t="s">
        <v>175</v>
      </c>
      <c r="H4" s="147" t="s">
        <v>176</v>
      </c>
      <c r="I4" s="147" t="s">
        <v>177</v>
      </c>
      <c r="J4" s="141" t="s">
        <v>178</v>
      </c>
      <c r="K4" s="141" t="s">
        <v>179</v>
      </c>
      <c r="L4" s="141" t="s">
        <v>180</v>
      </c>
      <c r="M4" s="373"/>
      <c r="N4" s="373"/>
      <c r="O4" s="343"/>
    </row>
    <row r="5" spans="1:19" x14ac:dyDescent="0.2">
      <c r="A5" s="73"/>
      <c r="C5" s="149"/>
      <c r="D5" s="149"/>
      <c r="E5" s="41"/>
      <c r="F5" s="41"/>
      <c r="G5" s="41"/>
      <c r="H5" s="41"/>
      <c r="I5" s="41"/>
      <c r="J5" s="41"/>
      <c r="K5" s="149"/>
      <c r="L5" s="41"/>
      <c r="M5" s="41"/>
      <c r="N5" s="41"/>
      <c r="O5" s="54"/>
    </row>
    <row r="6" spans="1:19" x14ac:dyDescent="0.2">
      <c r="A6" s="73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9" x14ac:dyDescent="0.2">
      <c r="A7" s="73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19" x14ac:dyDescent="0.2">
      <c r="A8" s="73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</row>
    <row r="9" spans="1:19" x14ac:dyDescent="0.2">
      <c r="A9" s="73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19" x14ac:dyDescent="0.2">
      <c r="A10" s="73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</row>
    <row r="11" spans="1:19" x14ac:dyDescent="0.2">
      <c r="A11" s="73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</row>
    <row r="12" spans="1:19" x14ac:dyDescent="0.2">
      <c r="A12" s="73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</row>
    <row r="13" spans="1:19" x14ac:dyDescent="0.2">
      <c r="A13" s="73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</row>
    <row r="14" spans="1:19" x14ac:dyDescent="0.2">
      <c r="A14" s="73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</row>
    <row r="15" spans="1:19" x14ac:dyDescent="0.2">
      <c r="A15" s="73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</row>
    <row r="16" spans="1:19" x14ac:dyDescent="0.2">
      <c r="A16" s="73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</row>
    <row r="17" spans="1:15" ht="15.75" x14ac:dyDescent="0.25">
      <c r="A17" s="120" t="s">
        <v>37</v>
      </c>
      <c r="B17" s="121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50"/>
    </row>
    <row r="18" spans="1:15" x14ac:dyDescent="0.2">
      <c r="A18" s="60" t="s">
        <v>254</v>
      </c>
    </row>
    <row r="19" spans="1:15" x14ac:dyDescent="0.2">
      <c r="A19" s="60" t="s">
        <v>283</v>
      </c>
    </row>
  </sheetData>
  <mergeCells count="9">
    <mergeCell ref="A1:O1"/>
    <mergeCell ref="C2:O2"/>
    <mergeCell ref="O3:O4"/>
    <mergeCell ref="N3:N4"/>
    <mergeCell ref="A3:B3"/>
    <mergeCell ref="C3:D3"/>
    <mergeCell ref="E3:I3"/>
    <mergeCell ref="J3:L3"/>
    <mergeCell ref="M3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FMTO 01</vt:lpstr>
      <vt:lpstr>FMTO 02</vt:lpstr>
      <vt:lpstr>FMTO 03</vt:lpstr>
      <vt:lpstr>FMTO 04</vt:lpstr>
      <vt:lpstr>FMTO 05</vt:lpstr>
      <vt:lpstr>FMTO 06</vt:lpstr>
      <vt:lpstr>FMTO 07</vt:lpstr>
      <vt:lpstr>FMTO 08</vt:lpstr>
      <vt:lpstr>FMTO 09</vt:lpstr>
      <vt:lpstr>FMTO 10 </vt:lpstr>
      <vt:lpstr>FMTO 11</vt:lpstr>
      <vt:lpstr>FMTO 12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Ursula De Cordova Lopez Del Solar</dc:creator>
  <cp:lastModifiedBy>Luis Enrique Pineda Larzo</cp:lastModifiedBy>
  <cp:lastPrinted>2022-09-02T16:36:10Z</cp:lastPrinted>
  <dcterms:created xsi:type="dcterms:W3CDTF">2022-08-23T21:13:02Z</dcterms:created>
  <dcterms:modified xsi:type="dcterms:W3CDTF">2022-10-11T22:54:48Z</dcterms:modified>
</cp:coreProperties>
</file>